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20" windowHeight="7155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A1'!$E$1:$E$706</definedName>
    <definedName name="_xlnm.Print_Titles" localSheetId="1">'Mau A1'!$7:$10</definedName>
  </definedNames>
  <calcPr calcId="124519" calcMode="manual"/>
</workbook>
</file>

<file path=xl/calcChain.xml><?xml version="1.0" encoding="utf-8"?>
<calcChain xmlns="http://schemas.openxmlformats.org/spreadsheetml/2006/main">
  <c r="P360" i="4"/>
  <c r="Y360" s="1"/>
  <c r="AC360" s="1"/>
  <c r="M373"/>
  <c r="M370"/>
  <c r="M375"/>
  <c r="M387"/>
  <c r="M386"/>
  <c r="M385"/>
  <c r="M384"/>
  <c r="M383"/>
  <c r="M382"/>
  <c r="M381"/>
  <c r="M380"/>
  <c r="M379"/>
  <c r="M378"/>
  <c r="M377"/>
  <c r="M376"/>
  <c r="K375"/>
  <c r="L375"/>
  <c r="N360"/>
  <c r="Q24" i="2" l="1"/>
  <c r="P24"/>
  <c r="O24"/>
  <c r="N24"/>
  <c r="R24" s="1"/>
  <c r="S24" s="1"/>
  <c r="M24"/>
  <c r="L24"/>
  <c r="K24"/>
  <c r="F24"/>
  <c r="G24"/>
  <c r="H24"/>
  <c r="I24"/>
  <c r="J24"/>
  <c r="E24"/>
  <c r="D24"/>
  <c r="S161" i="4"/>
  <c r="T161" s="1"/>
  <c r="AA11"/>
  <c r="Z31"/>
  <c r="AA31"/>
  <c r="Z51"/>
  <c r="AA51"/>
  <c r="P71"/>
  <c r="Y71"/>
  <c r="AC71" s="1"/>
  <c r="Z71"/>
  <c r="AA71"/>
  <c r="Z91"/>
  <c r="Z11" l="1"/>
  <c r="N340"/>
  <c r="N51"/>
  <c r="N31"/>
  <c r="N11"/>
  <c r="K424" l="1"/>
  <c r="M424" s="1"/>
  <c r="L424"/>
  <c r="K425"/>
  <c r="L425"/>
  <c r="M425" s="1"/>
  <c r="K426"/>
  <c r="L426"/>
  <c r="M426"/>
  <c r="K427"/>
  <c r="L427"/>
  <c r="K428"/>
  <c r="M428" s="1"/>
  <c r="L428"/>
  <c r="K429"/>
  <c r="L429"/>
  <c r="M429" s="1"/>
  <c r="K430"/>
  <c r="L430"/>
  <c r="M430"/>
  <c r="K431"/>
  <c r="M431" s="1"/>
  <c r="L431"/>
  <c r="K432"/>
  <c r="M432" s="1"/>
  <c r="L432"/>
  <c r="K433"/>
  <c r="L433"/>
  <c r="M433"/>
  <c r="K434"/>
  <c r="L434"/>
  <c r="K435"/>
  <c r="L435"/>
  <c r="M435"/>
  <c r="K436"/>
  <c r="M436" s="1"/>
  <c r="L436"/>
  <c r="K437"/>
  <c r="M437" s="1"/>
  <c r="L437"/>
  <c r="K438"/>
  <c r="L438"/>
  <c r="M438" s="1"/>
  <c r="K439"/>
  <c r="L439"/>
  <c r="M439" s="1"/>
  <c r="K440"/>
  <c r="M440" s="1"/>
  <c r="L440"/>
  <c r="K441"/>
  <c r="M441" s="1"/>
  <c r="L441"/>
  <c r="K442"/>
  <c r="L442"/>
  <c r="M442" s="1"/>
  <c r="K443"/>
  <c r="L443"/>
  <c r="M443"/>
  <c r="K444"/>
  <c r="L444"/>
  <c r="M444"/>
  <c r="K445"/>
  <c r="M445" s="1"/>
  <c r="L445"/>
  <c r="K446"/>
  <c r="L446"/>
  <c r="K447"/>
  <c r="M447" s="1"/>
  <c r="L447"/>
  <c r="K448"/>
  <c r="M448" s="1"/>
  <c r="L448"/>
  <c r="K449"/>
  <c r="L449"/>
  <c r="M449" s="1"/>
  <c r="K450"/>
  <c r="L450"/>
  <c r="M450" s="1"/>
  <c r="K451"/>
  <c r="M451" s="1"/>
  <c r="L451"/>
  <c r="K452"/>
  <c r="L452"/>
  <c r="M452"/>
  <c r="K453"/>
  <c r="M453" s="1"/>
  <c r="L453"/>
  <c r="K454"/>
  <c r="L454"/>
  <c r="M454" s="1"/>
  <c r="K455"/>
  <c r="L455"/>
  <c r="M455" s="1"/>
  <c r="K456"/>
  <c r="L456"/>
  <c r="M456" s="1"/>
  <c r="K457"/>
  <c r="L457"/>
  <c r="K458"/>
  <c r="L458"/>
  <c r="M434" l="1"/>
  <c r="M458"/>
  <c r="M457"/>
  <c r="M427"/>
  <c r="M446"/>
  <c r="K400"/>
  <c r="L400"/>
  <c r="M400"/>
  <c r="K389"/>
  <c r="M389" s="1"/>
  <c r="L389"/>
  <c r="K390"/>
  <c r="M390" s="1"/>
  <c r="L390"/>
  <c r="K391"/>
  <c r="L391"/>
  <c r="K392"/>
  <c r="L392"/>
  <c r="K393"/>
  <c r="M393" s="1"/>
  <c r="L393"/>
  <c r="K394"/>
  <c r="L394"/>
  <c r="K395"/>
  <c r="L395"/>
  <c r="M395"/>
  <c r="K396"/>
  <c r="L396"/>
  <c r="K397"/>
  <c r="M397" s="1"/>
  <c r="L397"/>
  <c r="K398"/>
  <c r="L398"/>
  <c r="K399"/>
  <c r="L399"/>
  <c r="M399" l="1"/>
  <c r="M391"/>
  <c r="M394"/>
  <c r="M392"/>
  <c r="M398"/>
  <c r="M396"/>
  <c r="K92"/>
  <c r="L92"/>
  <c r="K93"/>
  <c r="L93"/>
  <c r="M93"/>
  <c r="K94"/>
  <c r="L94"/>
  <c r="M94" s="1"/>
  <c r="K95"/>
  <c r="L95"/>
  <c r="K96"/>
  <c r="L96"/>
  <c r="K97"/>
  <c r="L97"/>
  <c r="K98"/>
  <c r="L98"/>
  <c r="K99"/>
  <c r="L99"/>
  <c r="K100"/>
  <c r="L100"/>
  <c r="K101"/>
  <c r="L101"/>
  <c r="K102"/>
  <c r="L102"/>
  <c r="K103"/>
  <c r="M103" s="1"/>
  <c r="L103"/>
  <c r="K104"/>
  <c r="L104"/>
  <c r="M104"/>
  <c r="K105"/>
  <c r="M105" s="1"/>
  <c r="L105"/>
  <c r="K106"/>
  <c r="L106"/>
  <c r="K107"/>
  <c r="L107"/>
  <c r="K108"/>
  <c r="L108"/>
  <c r="K109"/>
  <c r="L109"/>
  <c r="K110"/>
  <c r="M110" s="1"/>
  <c r="L110"/>
  <c r="K111"/>
  <c r="L111"/>
  <c r="K112"/>
  <c r="L112"/>
  <c r="M112" s="1"/>
  <c r="K113"/>
  <c r="L113"/>
  <c r="K114"/>
  <c r="L114"/>
  <c r="M114"/>
  <c r="K115"/>
  <c r="L115"/>
  <c r="K116"/>
  <c r="L116"/>
  <c r="M116" s="1"/>
  <c r="K117"/>
  <c r="L117"/>
  <c r="M117"/>
  <c r="M98" l="1"/>
  <c r="M99"/>
  <c r="M106"/>
  <c r="M111"/>
  <c r="M92"/>
  <c r="M107"/>
  <c r="M102"/>
  <c r="M95"/>
  <c r="M96"/>
  <c r="M97"/>
  <c r="M109"/>
  <c r="M101"/>
  <c r="M115"/>
  <c r="M113"/>
  <c r="M108"/>
  <c r="M100"/>
  <c r="K301"/>
  <c r="M301" s="1"/>
  <c r="L301"/>
  <c r="K302"/>
  <c r="L302"/>
  <c r="M302"/>
  <c r="K303"/>
  <c r="L303"/>
  <c r="M303" s="1"/>
  <c r="K304"/>
  <c r="L304"/>
  <c r="K305"/>
  <c r="L305"/>
  <c r="M305" s="1"/>
  <c r="K306"/>
  <c r="L306"/>
  <c r="K307"/>
  <c r="L307"/>
  <c r="K308"/>
  <c r="L308"/>
  <c r="K309"/>
  <c r="M309" s="1"/>
  <c r="L309"/>
  <c r="K310"/>
  <c r="L310"/>
  <c r="M310" s="1"/>
  <c r="K311"/>
  <c r="L311"/>
  <c r="M311" s="1"/>
  <c r="K312"/>
  <c r="M312" s="1"/>
  <c r="L312"/>
  <c r="K313"/>
  <c r="L313"/>
  <c r="M313" s="1"/>
  <c r="K314"/>
  <c r="L314"/>
  <c r="M314" s="1"/>
  <c r="K315"/>
  <c r="L315"/>
  <c r="K316"/>
  <c r="L316"/>
  <c r="K317"/>
  <c r="L317"/>
  <c r="M308" l="1"/>
  <c r="M306"/>
  <c r="M317"/>
  <c r="M307"/>
  <c r="M315"/>
  <c r="M316"/>
  <c r="M304"/>
  <c r="K72"/>
  <c r="M72" s="1"/>
  <c r="L72"/>
  <c r="K73"/>
  <c r="M73" s="1"/>
  <c r="L73"/>
  <c r="K74"/>
  <c r="M74" s="1"/>
  <c r="L74"/>
  <c r="K75"/>
  <c r="M75" s="1"/>
  <c r="L75"/>
  <c r="K76"/>
  <c r="L76"/>
  <c r="M76" s="1"/>
  <c r="K77"/>
  <c r="L77"/>
  <c r="K78"/>
  <c r="M78" s="1"/>
  <c r="L78"/>
  <c r="K79"/>
  <c r="L79"/>
  <c r="K80"/>
  <c r="M80" s="1"/>
  <c r="L80"/>
  <c r="K81"/>
  <c r="L81"/>
  <c r="M81" s="1"/>
  <c r="K82"/>
  <c r="L82"/>
  <c r="M82" s="1"/>
  <c r="K83"/>
  <c r="M83" s="1"/>
  <c r="L83"/>
  <c r="K84"/>
  <c r="M84" s="1"/>
  <c r="L84"/>
  <c r="M79" l="1"/>
  <c r="M77"/>
  <c r="L334"/>
  <c r="K123"/>
  <c r="L123"/>
  <c r="M123" s="1"/>
  <c r="K124"/>
  <c r="L124"/>
  <c r="M124" s="1"/>
  <c r="K125"/>
  <c r="M125" s="1"/>
  <c r="L125"/>
  <c r="K126"/>
  <c r="L126"/>
  <c r="M126" s="1"/>
  <c r="K127"/>
  <c r="L127"/>
  <c r="M127" s="1"/>
  <c r="K128"/>
  <c r="M128" s="1"/>
  <c r="L128"/>
  <c r="K129"/>
  <c r="L129"/>
  <c r="M129" s="1"/>
  <c r="K130"/>
  <c r="L130"/>
  <c r="M130" s="1"/>
  <c r="K131"/>
  <c r="M131" s="1"/>
  <c r="L131"/>
  <c r="K132"/>
  <c r="L132"/>
  <c r="M132" s="1"/>
  <c r="K133"/>
  <c r="L133"/>
  <c r="M133" s="1"/>
  <c r="K134"/>
  <c r="L134"/>
  <c r="M134"/>
  <c r="K135"/>
  <c r="L135"/>
  <c r="K137"/>
  <c r="M137" s="1"/>
  <c r="L137"/>
  <c r="K138"/>
  <c r="L138"/>
  <c r="M138" s="1"/>
  <c r="K139"/>
  <c r="L139"/>
  <c r="M139" s="1"/>
  <c r="K140"/>
  <c r="L140"/>
  <c r="K141"/>
  <c r="L141"/>
  <c r="K321"/>
  <c r="M321" s="1"/>
  <c r="L321"/>
  <c r="K322"/>
  <c r="M322" s="1"/>
  <c r="L322"/>
  <c r="K323"/>
  <c r="L323"/>
  <c r="K324"/>
  <c r="L324"/>
  <c r="M324" s="1"/>
  <c r="K325"/>
  <c r="L325"/>
  <c r="K326"/>
  <c r="M326" s="1"/>
  <c r="L326"/>
  <c r="K327"/>
  <c r="L327"/>
  <c r="K328"/>
  <c r="M328" s="1"/>
  <c r="L328"/>
  <c r="K329"/>
  <c r="M329" s="1"/>
  <c r="L329"/>
  <c r="K330"/>
  <c r="M330" s="1"/>
  <c r="L330"/>
  <c r="K331"/>
  <c r="L331"/>
  <c r="K332"/>
  <c r="M332" s="1"/>
  <c r="L332"/>
  <c r="K333"/>
  <c r="M333" s="1"/>
  <c r="L333"/>
  <c r="K334"/>
  <c r="M334" s="1"/>
  <c r="K335"/>
  <c r="L335"/>
  <c r="M323"/>
  <c r="M325"/>
  <c r="M327"/>
  <c r="M331"/>
  <c r="M140" l="1"/>
  <c r="M335"/>
  <c r="M141"/>
  <c r="M135"/>
  <c r="M372"/>
  <c r="L378"/>
  <c r="L381"/>
  <c r="L380"/>
  <c r="L384"/>
  <c r="L383"/>
  <c r="L382"/>
  <c r="K384"/>
  <c r="K383"/>
  <c r="K382"/>
  <c r="K360"/>
  <c r="K385"/>
  <c r="L387"/>
  <c r="L386"/>
  <c r="K387"/>
  <c r="L385"/>
  <c r="K379"/>
  <c r="L379"/>
  <c r="M371"/>
  <c r="M369"/>
  <c r="L374"/>
  <c r="K374"/>
  <c r="L370"/>
  <c r="L371"/>
  <c r="L372"/>
  <c r="L373"/>
  <c r="L376"/>
  <c r="K370"/>
  <c r="K371"/>
  <c r="K372"/>
  <c r="K373"/>
  <c r="K378"/>
  <c r="K386"/>
  <c r="M374" l="1"/>
  <c r="K188" l="1"/>
  <c r="M188" s="1"/>
  <c r="L188"/>
  <c r="K189"/>
  <c r="L189"/>
  <c r="M189" s="1"/>
  <c r="K190"/>
  <c r="L190"/>
  <c r="M190"/>
  <c r="E46" i="2"/>
  <c r="F46"/>
  <c r="B46"/>
  <c r="Q46"/>
  <c r="K664" i="4"/>
  <c r="M664" s="1"/>
  <c r="L664"/>
  <c r="K665"/>
  <c r="L665"/>
  <c r="M665" s="1"/>
  <c r="K666"/>
  <c r="L666"/>
  <c r="M666" s="1"/>
  <c r="P664" l="1"/>
  <c r="D46" i="2"/>
  <c r="AC674" i="4"/>
  <c r="P47" i="2" s="1"/>
  <c r="R47" s="1"/>
  <c r="S47" s="1"/>
  <c r="E40"/>
  <c r="F40"/>
  <c r="Q40"/>
  <c r="E41"/>
  <c r="F41"/>
  <c r="Q41"/>
  <c r="E42"/>
  <c r="F42"/>
  <c r="Q42"/>
  <c r="E43"/>
  <c r="F43"/>
  <c r="Q43"/>
  <c r="E44"/>
  <c r="F44"/>
  <c r="Q44"/>
  <c r="E45"/>
  <c r="F45"/>
  <c r="Q45"/>
  <c r="E47"/>
  <c r="F47"/>
  <c r="G47"/>
  <c r="Q47"/>
  <c r="E48"/>
  <c r="F48"/>
  <c r="Q48"/>
  <c r="E39"/>
  <c r="F39"/>
  <c r="Q39"/>
  <c r="F38"/>
  <c r="Q38"/>
  <c r="E38"/>
  <c r="B47"/>
  <c r="C41"/>
  <c r="B41"/>
  <c r="C40"/>
  <c r="B40"/>
  <c r="B42"/>
  <c r="C39"/>
  <c r="B39"/>
  <c r="C38"/>
  <c r="B38"/>
  <c r="Q20"/>
  <c r="K20"/>
  <c r="J20"/>
  <c r="I20"/>
  <c r="H20"/>
  <c r="F20"/>
  <c r="E20"/>
  <c r="Q19"/>
  <c r="L19"/>
  <c r="K19"/>
  <c r="J19"/>
  <c r="I19"/>
  <c r="H19"/>
  <c r="F19"/>
  <c r="E19"/>
  <c r="C20"/>
  <c r="B20"/>
  <c r="C19"/>
  <c r="B19"/>
  <c r="L20"/>
  <c r="AC664" i="4" l="1"/>
  <c r="P46" i="2" s="1"/>
  <c r="R46" s="1"/>
  <c r="S46" s="1"/>
  <c r="G46"/>
  <c r="K584" i="4" l="1"/>
  <c r="L584"/>
  <c r="K155"/>
  <c r="L155"/>
  <c r="K12"/>
  <c r="L12"/>
  <c r="K13"/>
  <c r="L13"/>
  <c r="K14"/>
  <c r="L14"/>
  <c r="K15"/>
  <c r="L15"/>
  <c r="K16"/>
  <c r="L16"/>
  <c r="K17"/>
  <c r="L17"/>
  <c r="K18"/>
  <c r="L18"/>
  <c r="K19"/>
  <c r="L19"/>
  <c r="K20"/>
  <c r="L20"/>
  <c r="K21"/>
  <c r="L21"/>
  <c r="K22"/>
  <c r="L22"/>
  <c r="K23"/>
  <c r="L23"/>
  <c r="K24"/>
  <c r="L24"/>
  <c r="K25"/>
  <c r="L25"/>
  <c r="K26"/>
  <c r="L26"/>
  <c r="K27"/>
  <c r="L27"/>
  <c r="K28"/>
  <c r="L28"/>
  <c r="K29"/>
  <c r="L29"/>
  <c r="K30"/>
  <c r="L30"/>
  <c r="K31"/>
  <c r="M31" s="1"/>
  <c r="L31"/>
  <c r="K32"/>
  <c r="L32"/>
  <c r="K33"/>
  <c r="L33"/>
  <c r="M33" s="1"/>
  <c r="K34"/>
  <c r="L34"/>
  <c r="K35"/>
  <c r="L35"/>
  <c r="K36"/>
  <c r="L36"/>
  <c r="K37"/>
  <c r="L37"/>
  <c r="K38"/>
  <c r="L38"/>
  <c r="K39"/>
  <c r="L39"/>
  <c r="K40"/>
  <c r="L40"/>
  <c r="K42"/>
  <c r="L42"/>
  <c r="K43"/>
  <c r="L43"/>
  <c r="K44"/>
  <c r="L44"/>
  <c r="K45"/>
  <c r="L45"/>
  <c r="K46"/>
  <c r="L46"/>
  <c r="K47"/>
  <c r="L47"/>
  <c r="K48"/>
  <c r="L48"/>
  <c r="K49"/>
  <c r="L49"/>
  <c r="K50"/>
  <c r="L50"/>
  <c r="K51"/>
  <c r="L51"/>
  <c r="K52"/>
  <c r="L52"/>
  <c r="K53"/>
  <c r="L53"/>
  <c r="K54"/>
  <c r="L54"/>
  <c r="K55"/>
  <c r="L55"/>
  <c r="K56"/>
  <c r="L56"/>
  <c r="K57"/>
  <c r="L57"/>
  <c r="K58"/>
  <c r="L58"/>
  <c r="K59"/>
  <c r="L59"/>
  <c r="K60"/>
  <c r="M60" s="1"/>
  <c r="L60"/>
  <c r="K61"/>
  <c r="L61"/>
  <c r="K62"/>
  <c r="L62"/>
  <c r="K63"/>
  <c r="L63"/>
  <c r="K64"/>
  <c r="M64" s="1"/>
  <c r="L64"/>
  <c r="K65"/>
  <c r="L65"/>
  <c r="K69"/>
  <c r="L69"/>
  <c r="K70"/>
  <c r="L70"/>
  <c r="K71"/>
  <c r="L71"/>
  <c r="K91"/>
  <c r="L91"/>
  <c r="K121"/>
  <c r="L121"/>
  <c r="K122"/>
  <c r="L122"/>
  <c r="K142"/>
  <c r="L142"/>
  <c r="K143"/>
  <c r="L143"/>
  <c r="K144"/>
  <c r="L144"/>
  <c r="K145"/>
  <c r="L145"/>
  <c r="K146"/>
  <c r="L146"/>
  <c r="K147"/>
  <c r="L147"/>
  <c r="K148"/>
  <c r="L148"/>
  <c r="K150"/>
  <c r="L150"/>
  <c r="K151"/>
  <c r="L151"/>
  <c r="K152"/>
  <c r="L152"/>
  <c r="K153"/>
  <c r="L153"/>
  <c r="K154"/>
  <c r="L154"/>
  <c r="K156"/>
  <c r="L156"/>
  <c r="K157"/>
  <c r="L157"/>
  <c r="K158"/>
  <c r="L158"/>
  <c r="K159"/>
  <c r="L159"/>
  <c r="K160"/>
  <c r="L160"/>
  <c r="K161"/>
  <c r="L161"/>
  <c r="K162"/>
  <c r="L162"/>
  <c r="K163"/>
  <c r="L163"/>
  <c r="K164"/>
  <c r="L164"/>
  <c r="K165"/>
  <c r="L165"/>
  <c r="K166"/>
  <c r="L166"/>
  <c r="K167"/>
  <c r="L167"/>
  <c r="K168"/>
  <c r="L168"/>
  <c r="K169"/>
  <c r="L169"/>
  <c r="K170"/>
  <c r="L170"/>
  <c r="K171"/>
  <c r="L171"/>
  <c r="K172"/>
  <c r="L172"/>
  <c r="K173"/>
  <c r="L173"/>
  <c r="K174"/>
  <c r="L174"/>
  <c r="K175"/>
  <c r="L175"/>
  <c r="K176"/>
  <c r="L176"/>
  <c r="K177"/>
  <c r="L177"/>
  <c r="K178"/>
  <c r="L178"/>
  <c r="K179"/>
  <c r="L179"/>
  <c r="K180"/>
  <c r="L180"/>
  <c r="K181"/>
  <c r="L181"/>
  <c r="K182"/>
  <c r="L182"/>
  <c r="K183"/>
  <c r="L183"/>
  <c r="K184"/>
  <c r="L184"/>
  <c r="K185"/>
  <c r="M185" s="1"/>
  <c r="L185"/>
  <c r="K186"/>
  <c r="L186"/>
  <c r="K187"/>
  <c r="L187"/>
  <c r="M187" s="1"/>
  <c r="K191"/>
  <c r="L191"/>
  <c r="K192"/>
  <c r="L192"/>
  <c r="K196"/>
  <c r="L196"/>
  <c r="K197"/>
  <c r="L197"/>
  <c r="K198"/>
  <c r="L198"/>
  <c r="K199"/>
  <c r="L199"/>
  <c r="K200"/>
  <c r="L200"/>
  <c r="K201"/>
  <c r="L201"/>
  <c r="K202"/>
  <c r="L202"/>
  <c r="K203"/>
  <c r="M203" s="1"/>
  <c r="L203"/>
  <c r="K204"/>
  <c r="L204"/>
  <c r="K205"/>
  <c r="L205"/>
  <c r="M205" s="1"/>
  <c r="K206"/>
  <c r="L206"/>
  <c r="K207"/>
  <c r="L207"/>
  <c r="M207" s="1"/>
  <c r="K208"/>
  <c r="L208"/>
  <c r="K209"/>
  <c r="L209"/>
  <c r="K210"/>
  <c r="L210"/>
  <c r="K211"/>
  <c r="M211" s="1"/>
  <c r="L211"/>
  <c r="K212"/>
  <c r="L212"/>
  <c r="K213"/>
  <c r="L213"/>
  <c r="M213" s="1"/>
  <c r="K214"/>
  <c r="L214"/>
  <c r="K215"/>
  <c r="L215"/>
  <c r="K216"/>
  <c r="L216"/>
  <c r="K217"/>
  <c r="L217"/>
  <c r="K218"/>
  <c r="L218"/>
  <c r="K221"/>
  <c r="L221"/>
  <c r="K222"/>
  <c r="L222"/>
  <c r="K223"/>
  <c r="L223"/>
  <c r="K224"/>
  <c r="L224"/>
  <c r="K225"/>
  <c r="L225"/>
  <c r="K226"/>
  <c r="L226"/>
  <c r="K227"/>
  <c r="L227"/>
  <c r="K228"/>
  <c r="L228"/>
  <c r="K229"/>
  <c r="L229"/>
  <c r="K230"/>
  <c r="L230"/>
  <c r="K232"/>
  <c r="L232"/>
  <c r="K234"/>
  <c r="L234"/>
  <c r="K235"/>
  <c r="L235"/>
  <c r="K236"/>
  <c r="L236"/>
  <c r="K237"/>
  <c r="L237"/>
  <c r="K238"/>
  <c r="L238"/>
  <c r="K239"/>
  <c r="L239"/>
  <c r="K240"/>
  <c r="L240"/>
  <c r="K241"/>
  <c r="L241"/>
  <c r="K242"/>
  <c r="L242"/>
  <c r="M242" s="1"/>
  <c r="K243"/>
  <c r="L243"/>
  <c r="K244"/>
  <c r="L244"/>
  <c r="K245"/>
  <c r="L245"/>
  <c r="K246"/>
  <c r="L246"/>
  <c r="K247"/>
  <c r="L247"/>
  <c r="K248"/>
  <c r="L248"/>
  <c r="K249"/>
  <c r="L249"/>
  <c r="K250"/>
  <c r="L250"/>
  <c r="K251"/>
  <c r="L251"/>
  <c r="K252"/>
  <c r="L252"/>
  <c r="K253"/>
  <c r="L253"/>
  <c r="K254"/>
  <c r="L254"/>
  <c r="K255"/>
  <c r="L255"/>
  <c r="K256"/>
  <c r="L256"/>
  <c r="K257"/>
  <c r="L257"/>
  <c r="K259"/>
  <c r="L259"/>
  <c r="K260"/>
  <c r="L260"/>
  <c r="K261"/>
  <c r="L261"/>
  <c r="K262"/>
  <c r="L262"/>
  <c r="K263"/>
  <c r="L263"/>
  <c r="K264"/>
  <c r="L264"/>
  <c r="K265"/>
  <c r="L265"/>
  <c r="K266"/>
  <c r="L266"/>
  <c r="K267"/>
  <c r="L267"/>
  <c r="K268"/>
  <c r="L268"/>
  <c r="K269"/>
  <c r="L269"/>
  <c r="M269" s="1"/>
  <c r="K270"/>
  <c r="L270"/>
  <c r="K271"/>
  <c r="L271"/>
  <c r="K272"/>
  <c r="L272"/>
  <c r="K273"/>
  <c r="L273"/>
  <c r="K274"/>
  <c r="L274"/>
  <c r="K275"/>
  <c r="L275"/>
  <c r="K276"/>
  <c r="L276"/>
  <c r="K277"/>
  <c r="L277"/>
  <c r="K278"/>
  <c r="L278"/>
  <c r="K279"/>
  <c r="L279"/>
  <c r="K280"/>
  <c r="L280"/>
  <c r="K281"/>
  <c r="L281"/>
  <c r="K282"/>
  <c r="L282"/>
  <c r="M282" s="1"/>
  <c r="K283"/>
  <c r="L283"/>
  <c r="K284"/>
  <c r="L284"/>
  <c r="K285"/>
  <c r="L285"/>
  <c r="K286"/>
  <c r="L286"/>
  <c r="K287"/>
  <c r="L287"/>
  <c r="K288"/>
  <c r="L288"/>
  <c r="K289"/>
  <c r="L289"/>
  <c r="K290"/>
  <c r="L290"/>
  <c r="K291"/>
  <c r="L291"/>
  <c r="K292"/>
  <c r="L292"/>
  <c r="K293"/>
  <c r="L293"/>
  <c r="K294"/>
  <c r="L294"/>
  <c r="K295"/>
  <c r="L295"/>
  <c r="K296"/>
  <c r="L296"/>
  <c r="K297"/>
  <c r="L297"/>
  <c r="K298"/>
  <c r="L298"/>
  <c r="K299"/>
  <c r="L299"/>
  <c r="K300"/>
  <c r="L300"/>
  <c r="K320"/>
  <c r="L320"/>
  <c r="K338"/>
  <c r="L338"/>
  <c r="K339"/>
  <c r="L339"/>
  <c r="K340"/>
  <c r="L340"/>
  <c r="K341"/>
  <c r="L341"/>
  <c r="M341" s="1"/>
  <c r="K342"/>
  <c r="L342"/>
  <c r="K343"/>
  <c r="L343"/>
  <c r="K344"/>
  <c r="L344"/>
  <c r="K345"/>
  <c r="L345"/>
  <c r="K346"/>
  <c r="L346"/>
  <c r="K347"/>
  <c r="L347"/>
  <c r="K348"/>
  <c r="M348" s="1"/>
  <c r="L348"/>
  <c r="K349"/>
  <c r="L349"/>
  <c r="K350"/>
  <c r="M350" s="1"/>
  <c r="L350"/>
  <c r="K351"/>
  <c r="L351"/>
  <c r="K358"/>
  <c r="L358"/>
  <c r="K359"/>
  <c r="L359"/>
  <c r="L360"/>
  <c r="K361"/>
  <c r="L361"/>
  <c r="M361" s="1"/>
  <c r="K362"/>
  <c r="L362"/>
  <c r="K363"/>
  <c r="L363"/>
  <c r="K364"/>
  <c r="L364"/>
  <c r="K365"/>
  <c r="L365"/>
  <c r="M365" s="1"/>
  <c r="K366"/>
  <c r="L366"/>
  <c r="K367"/>
  <c r="L367"/>
  <c r="K368"/>
  <c r="L368"/>
  <c r="K369"/>
  <c r="L369"/>
  <c r="K376"/>
  <c r="K377"/>
  <c r="L377"/>
  <c r="K380"/>
  <c r="K381"/>
  <c r="K388"/>
  <c r="M388" s="1"/>
  <c r="L388"/>
  <c r="K401"/>
  <c r="L401"/>
  <c r="K402"/>
  <c r="L402"/>
  <c r="M402" s="1"/>
  <c r="K403"/>
  <c r="L403"/>
  <c r="K404"/>
  <c r="L404"/>
  <c r="K405"/>
  <c r="L405"/>
  <c r="K406"/>
  <c r="L406"/>
  <c r="M406" s="1"/>
  <c r="K407"/>
  <c r="L407"/>
  <c r="K408"/>
  <c r="L408"/>
  <c r="K409"/>
  <c r="L409"/>
  <c r="K410"/>
  <c r="L410"/>
  <c r="K411"/>
  <c r="L411"/>
  <c r="K412"/>
  <c r="L412"/>
  <c r="K413"/>
  <c r="L413"/>
  <c r="K414"/>
  <c r="L414"/>
  <c r="M414" s="1"/>
  <c r="K415"/>
  <c r="L415"/>
  <c r="K416"/>
  <c r="L416"/>
  <c r="K417"/>
  <c r="M417" s="1"/>
  <c r="L417"/>
  <c r="K418"/>
  <c r="L418"/>
  <c r="M418" s="1"/>
  <c r="K419"/>
  <c r="L419"/>
  <c r="K420"/>
  <c r="L420"/>
  <c r="K421"/>
  <c r="L421"/>
  <c r="K422"/>
  <c r="L422"/>
  <c r="K423"/>
  <c r="L423"/>
  <c r="K462"/>
  <c r="L462"/>
  <c r="K463"/>
  <c r="L463"/>
  <c r="K464"/>
  <c r="L464"/>
  <c r="M464" s="1"/>
  <c r="K465"/>
  <c r="M465" s="1"/>
  <c r="L465"/>
  <c r="K466"/>
  <c r="L466"/>
  <c r="K467"/>
  <c r="L467"/>
  <c r="K468"/>
  <c r="L468"/>
  <c r="K469"/>
  <c r="M469" s="1"/>
  <c r="L469"/>
  <c r="K470"/>
  <c r="L470"/>
  <c r="K471"/>
  <c r="L471"/>
  <c r="K472"/>
  <c r="L472"/>
  <c r="M472" s="1"/>
  <c r="K473"/>
  <c r="L473"/>
  <c r="K474"/>
  <c r="L474"/>
  <c r="K475"/>
  <c r="L475"/>
  <c r="K476"/>
  <c r="L476"/>
  <c r="M476" s="1"/>
  <c r="K477"/>
  <c r="L477"/>
  <c r="K478"/>
  <c r="L478"/>
  <c r="K479"/>
  <c r="M479" s="1"/>
  <c r="L479"/>
  <c r="K480"/>
  <c r="L480"/>
  <c r="M480" s="1"/>
  <c r="K481"/>
  <c r="L481"/>
  <c r="K482"/>
  <c r="L482"/>
  <c r="K483"/>
  <c r="L483"/>
  <c r="K484"/>
  <c r="L484"/>
  <c r="M484" s="1"/>
  <c r="K485"/>
  <c r="L485"/>
  <c r="K486"/>
  <c r="L486"/>
  <c r="K487"/>
  <c r="L487"/>
  <c r="K488"/>
  <c r="L488"/>
  <c r="M488" s="1"/>
  <c r="K489"/>
  <c r="L489"/>
  <c r="K490"/>
  <c r="L490"/>
  <c r="K491"/>
  <c r="L491"/>
  <c r="K492"/>
  <c r="L492"/>
  <c r="M492" s="1"/>
  <c r="K493"/>
  <c r="M493" s="1"/>
  <c r="L493"/>
  <c r="K494"/>
  <c r="L494"/>
  <c r="K495"/>
  <c r="L495"/>
  <c r="K496"/>
  <c r="L496"/>
  <c r="K497"/>
  <c r="M497" s="1"/>
  <c r="L497"/>
  <c r="K498"/>
  <c r="L498"/>
  <c r="K499"/>
  <c r="L499"/>
  <c r="K500"/>
  <c r="L500"/>
  <c r="K501"/>
  <c r="L501"/>
  <c r="K502"/>
  <c r="L502"/>
  <c r="M502" s="1"/>
  <c r="K506"/>
  <c r="L506"/>
  <c r="K507"/>
  <c r="L507"/>
  <c r="K508"/>
  <c r="L508"/>
  <c r="M508" s="1"/>
  <c r="K509"/>
  <c r="L509"/>
  <c r="K510"/>
  <c r="L510"/>
  <c r="K511"/>
  <c r="M511" s="1"/>
  <c r="L511"/>
  <c r="K512"/>
  <c r="L512"/>
  <c r="K513"/>
  <c r="L513"/>
  <c r="K514"/>
  <c r="L514"/>
  <c r="K515"/>
  <c r="L515"/>
  <c r="K516"/>
  <c r="L516"/>
  <c r="K517"/>
  <c r="L517"/>
  <c r="K518"/>
  <c r="L518"/>
  <c r="K519"/>
  <c r="L519"/>
  <c r="K520"/>
  <c r="L520"/>
  <c r="K521"/>
  <c r="L521"/>
  <c r="K522"/>
  <c r="L522"/>
  <c r="K523"/>
  <c r="L523"/>
  <c r="K524"/>
  <c r="M524" s="1"/>
  <c r="L524"/>
  <c r="K525"/>
  <c r="L525"/>
  <c r="K526"/>
  <c r="L526"/>
  <c r="K527"/>
  <c r="L527"/>
  <c r="K528"/>
  <c r="L528"/>
  <c r="K529"/>
  <c r="L529"/>
  <c r="K530"/>
  <c r="L530"/>
  <c r="K531"/>
  <c r="L531"/>
  <c r="K532"/>
  <c r="L532"/>
  <c r="K533"/>
  <c r="L533"/>
  <c r="K534"/>
  <c r="L534"/>
  <c r="K535"/>
  <c r="L535"/>
  <c r="K536"/>
  <c r="L536"/>
  <c r="K537"/>
  <c r="L537"/>
  <c r="K538"/>
  <c r="L538"/>
  <c r="M538" s="1"/>
  <c r="K539"/>
  <c r="M539" s="1"/>
  <c r="L539"/>
  <c r="K540"/>
  <c r="L540"/>
  <c r="K541"/>
  <c r="L541"/>
  <c r="K542"/>
  <c r="L542"/>
  <c r="K543"/>
  <c r="L543"/>
  <c r="K544"/>
  <c r="M544" s="1"/>
  <c r="L544"/>
  <c r="K545"/>
  <c r="L545"/>
  <c r="K546"/>
  <c r="L546"/>
  <c r="K547"/>
  <c r="L547"/>
  <c r="K548"/>
  <c r="L548"/>
  <c r="K549"/>
  <c r="L549"/>
  <c r="K550"/>
  <c r="L550"/>
  <c r="K551"/>
  <c r="L551"/>
  <c r="K552"/>
  <c r="L552"/>
  <c r="M552" s="1"/>
  <c r="K553"/>
  <c r="L553"/>
  <c r="K554"/>
  <c r="L554"/>
  <c r="K555"/>
  <c r="M555" s="1"/>
  <c r="L555"/>
  <c r="K556"/>
  <c r="L556"/>
  <c r="M556" s="1"/>
  <c r="K557"/>
  <c r="L557"/>
  <c r="K558"/>
  <c r="L558"/>
  <c r="K559"/>
  <c r="L559"/>
  <c r="K560"/>
  <c r="L560"/>
  <c r="K561"/>
  <c r="M561" s="1"/>
  <c r="L561"/>
  <c r="K562"/>
  <c r="L562"/>
  <c r="K563"/>
  <c r="L563"/>
  <c r="K564"/>
  <c r="L564"/>
  <c r="K565"/>
  <c r="L565"/>
  <c r="K566"/>
  <c r="L566"/>
  <c r="K567"/>
  <c r="L567"/>
  <c r="K568"/>
  <c r="L568"/>
  <c r="K569"/>
  <c r="L569"/>
  <c r="K570"/>
  <c r="L570"/>
  <c r="K571"/>
  <c r="M571" s="1"/>
  <c r="L571"/>
  <c r="K572"/>
  <c r="L572"/>
  <c r="M572" s="1"/>
  <c r="K573"/>
  <c r="L573"/>
  <c r="K574"/>
  <c r="M574" s="1"/>
  <c r="L574"/>
  <c r="K575"/>
  <c r="L575"/>
  <c r="K576"/>
  <c r="L576"/>
  <c r="K577"/>
  <c r="L577"/>
  <c r="K578"/>
  <c r="L578"/>
  <c r="K579"/>
  <c r="L579"/>
  <c r="K580"/>
  <c r="L580"/>
  <c r="K581"/>
  <c r="L581"/>
  <c r="K582"/>
  <c r="L582"/>
  <c r="K583"/>
  <c r="L583"/>
  <c r="K585"/>
  <c r="L585"/>
  <c r="K586"/>
  <c r="L586"/>
  <c r="K587"/>
  <c r="L587"/>
  <c r="K588"/>
  <c r="L588"/>
  <c r="K589"/>
  <c r="L589"/>
  <c r="K590"/>
  <c r="L590"/>
  <c r="K591"/>
  <c r="L591"/>
  <c r="K592"/>
  <c r="L592"/>
  <c r="K593"/>
  <c r="L593"/>
  <c r="K594"/>
  <c r="L594"/>
  <c r="K595"/>
  <c r="L595"/>
  <c r="K596"/>
  <c r="L596"/>
  <c r="K597"/>
  <c r="L597"/>
  <c r="K598"/>
  <c r="L598"/>
  <c r="K599"/>
  <c r="L599"/>
  <c r="K600"/>
  <c r="L600"/>
  <c r="K601"/>
  <c r="L601"/>
  <c r="K602"/>
  <c r="L602"/>
  <c r="K603"/>
  <c r="L603"/>
  <c r="K604"/>
  <c r="L604"/>
  <c r="K605"/>
  <c r="L605"/>
  <c r="K606"/>
  <c r="L606"/>
  <c r="K607"/>
  <c r="L607"/>
  <c r="K608"/>
  <c r="L608"/>
  <c r="K609"/>
  <c r="L609"/>
  <c r="K610"/>
  <c r="L610"/>
  <c r="K611"/>
  <c r="L611"/>
  <c r="K612"/>
  <c r="L612"/>
  <c r="K613"/>
  <c r="L613"/>
  <c r="K614"/>
  <c r="L614"/>
  <c r="K615"/>
  <c r="L615"/>
  <c r="K616"/>
  <c r="L616"/>
  <c r="K617"/>
  <c r="L617"/>
  <c r="K618"/>
  <c r="L618"/>
  <c r="K619"/>
  <c r="L619"/>
  <c r="K620"/>
  <c r="L620"/>
  <c r="K621"/>
  <c r="L621"/>
  <c r="K622"/>
  <c r="L622"/>
  <c r="K623"/>
  <c r="L623"/>
  <c r="K624"/>
  <c r="M624" s="1"/>
  <c r="L624"/>
  <c r="K625"/>
  <c r="L625"/>
  <c r="K626"/>
  <c r="M626" s="1"/>
  <c r="L626"/>
  <c r="K627"/>
  <c r="L627"/>
  <c r="K628"/>
  <c r="L628"/>
  <c r="K629"/>
  <c r="L629"/>
  <c r="K630"/>
  <c r="L630"/>
  <c r="K631"/>
  <c r="L631"/>
  <c r="K632"/>
  <c r="L632"/>
  <c r="K633"/>
  <c r="L633"/>
  <c r="K634"/>
  <c r="L634"/>
  <c r="K635"/>
  <c r="L635"/>
  <c r="K636"/>
  <c r="L636"/>
  <c r="K637"/>
  <c r="L637"/>
  <c r="K638"/>
  <c r="L638"/>
  <c r="K639"/>
  <c r="L639"/>
  <c r="K640"/>
  <c r="L640"/>
  <c r="K641"/>
  <c r="L641"/>
  <c r="K642"/>
  <c r="L642"/>
  <c r="K643"/>
  <c r="L643"/>
  <c r="K645"/>
  <c r="L645"/>
  <c r="K646"/>
  <c r="L646"/>
  <c r="K647"/>
  <c r="L647"/>
  <c r="K648"/>
  <c r="L648"/>
  <c r="K649"/>
  <c r="L649"/>
  <c r="K650"/>
  <c r="L650"/>
  <c r="K651"/>
  <c r="L651"/>
  <c r="K652"/>
  <c r="L652"/>
  <c r="K653"/>
  <c r="L653"/>
  <c r="K654"/>
  <c r="L654"/>
  <c r="K655"/>
  <c r="L655"/>
  <c r="K656"/>
  <c r="L656"/>
  <c r="K657"/>
  <c r="L657"/>
  <c r="K658"/>
  <c r="L658"/>
  <c r="K659"/>
  <c r="L659"/>
  <c r="K660"/>
  <c r="L660"/>
  <c r="K661"/>
  <c r="L661"/>
  <c r="K662"/>
  <c r="L662"/>
  <c r="K663"/>
  <c r="L663"/>
  <c r="K674"/>
  <c r="M674" s="1"/>
  <c r="L674"/>
  <c r="K675"/>
  <c r="M675" s="1"/>
  <c r="L675"/>
  <c r="K676"/>
  <c r="M676" s="1"/>
  <c r="L676"/>
  <c r="K677"/>
  <c r="L677"/>
  <c r="K678"/>
  <c r="L678"/>
  <c r="K679"/>
  <c r="L679"/>
  <c r="K680"/>
  <c r="L680"/>
  <c r="K681"/>
  <c r="L681"/>
  <c r="K682"/>
  <c r="L682"/>
  <c r="K683"/>
  <c r="L683"/>
  <c r="K684"/>
  <c r="L684"/>
  <c r="K685"/>
  <c r="M685" s="1"/>
  <c r="L685"/>
  <c r="K686"/>
  <c r="L686"/>
  <c r="K687"/>
  <c r="M687" s="1"/>
  <c r="L687"/>
  <c r="K688"/>
  <c r="L688"/>
  <c r="K689"/>
  <c r="M689" s="1"/>
  <c r="L689"/>
  <c r="K690"/>
  <c r="L690"/>
  <c r="K691"/>
  <c r="M691" s="1"/>
  <c r="L691"/>
  <c r="K692"/>
  <c r="L692"/>
  <c r="K693"/>
  <c r="L693"/>
  <c r="M12"/>
  <c r="M14"/>
  <c r="M16"/>
  <c r="M18"/>
  <c r="M20"/>
  <c r="M22"/>
  <c r="M23"/>
  <c r="M24"/>
  <c r="M25"/>
  <c r="M26"/>
  <c r="M27"/>
  <c r="M28"/>
  <c r="M29"/>
  <c r="M30"/>
  <c r="M32"/>
  <c r="M34"/>
  <c r="M36"/>
  <c r="M38"/>
  <c r="M40"/>
  <c r="M42"/>
  <c r="M43"/>
  <c r="M44"/>
  <c r="M45"/>
  <c r="M46"/>
  <c r="M47"/>
  <c r="M48"/>
  <c r="M49"/>
  <c r="M50"/>
  <c r="M51"/>
  <c r="M53"/>
  <c r="M54"/>
  <c r="M55"/>
  <c r="M57"/>
  <c r="M58"/>
  <c r="M59"/>
  <c r="M61"/>
  <c r="M63"/>
  <c r="M65"/>
  <c r="M69"/>
  <c r="P51" s="1"/>
  <c r="Y51" s="1"/>
  <c r="AC51" s="1"/>
  <c r="M70"/>
  <c r="M71"/>
  <c r="M91"/>
  <c r="M122"/>
  <c r="M143"/>
  <c r="M145"/>
  <c r="M147"/>
  <c r="M150"/>
  <c r="M151"/>
  <c r="M152"/>
  <c r="M154"/>
  <c r="M156"/>
  <c r="M157"/>
  <c r="M158"/>
  <c r="M159"/>
  <c r="M160"/>
  <c r="M162"/>
  <c r="M164"/>
  <c r="M166"/>
  <c r="M168"/>
  <c r="M169"/>
  <c r="M170"/>
  <c r="M171"/>
  <c r="M172"/>
  <c r="M173"/>
  <c r="M174"/>
  <c r="M175"/>
  <c r="M176"/>
  <c r="M177"/>
  <c r="M178"/>
  <c r="M179"/>
  <c r="M180"/>
  <c r="M182"/>
  <c r="M183"/>
  <c r="M184"/>
  <c r="M186"/>
  <c r="M191"/>
  <c r="M196"/>
  <c r="M197"/>
  <c r="M198"/>
  <c r="M199"/>
  <c r="M200"/>
  <c r="M202"/>
  <c r="M204"/>
  <c r="M206"/>
  <c r="M208"/>
  <c r="M209"/>
  <c r="M210"/>
  <c r="M212"/>
  <c r="M214"/>
  <c r="M216"/>
  <c r="M218"/>
  <c r="M221"/>
  <c r="M223"/>
  <c r="M224"/>
  <c r="M225"/>
  <c r="M227"/>
  <c r="M229"/>
  <c r="M232"/>
  <c r="M234"/>
  <c r="M235"/>
  <c r="M236"/>
  <c r="M237"/>
  <c r="M238"/>
  <c r="M239"/>
  <c r="M241"/>
  <c r="M243"/>
  <c r="M245"/>
  <c r="M246"/>
  <c r="M247"/>
  <c r="M249"/>
  <c r="M251"/>
  <c r="M253"/>
  <c r="M254"/>
  <c r="M255"/>
  <c r="M256"/>
  <c r="M257"/>
  <c r="M259"/>
  <c r="M261"/>
  <c r="M263"/>
  <c r="M264"/>
  <c r="M265"/>
  <c r="M267"/>
  <c r="M270"/>
  <c r="M271"/>
  <c r="M272"/>
  <c r="M273"/>
  <c r="M274"/>
  <c r="M275"/>
  <c r="M276"/>
  <c r="M277"/>
  <c r="M278"/>
  <c r="M279"/>
  <c r="M280"/>
  <c r="M281"/>
  <c r="M283"/>
  <c r="M284"/>
  <c r="M285"/>
  <c r="M286"/>
  <c r="M287"/>
  <c r="M288"/>
  <c r="M289"/>
  <c r="M291"/>
  <c r="M293"/>
  <c r="M294"/>
  <c r="M295"/>
  <c r="M296"/>
  <c r="M297"/>
  <c r="M298"/>
  <c r="M299"/>
  <c r="M320"/>
  <c r="M338"/>
  <c r="M339"/>
  <c r="M340"/>
  <c r="M342"/>
  <c r="M343"/>
  <c r="M344"/>
  <c r="M346"/>
  <c r="M347"/>
  <c r="M358"/>
  <c r="M359"/>
  <c r="M360"/>
  <c r="M362"/>
  <c r="M364"/>
  <c r="M366"/>
  <c r="M404"/>
  <c r="M405"/>
  <c r="M408"/>
  <c r="M409"/>
  <c r="M410"/>
  <c r="M412"/>
  <c r="M413"/>
  <c r="M416"/>
  <c r="M419"/>
  <c r="M420"/>
  <c r="M422"/>
  <c r="M462"/>
  <c r="M463"/>
  <c r="M466"/>
  <c r="M467"/>
  <c r="M468"/>
  <c r="M470"/>
  <c r="M471"/>
  <c r="M474"/>
  <c r="M477"/>
  <c r="M478"/>
  <c r="M481"/>
  <c r="M482"/>
  <c r="M483"/>
  <c r="M486"/>
  <c r="M487"/>
  <c r="M490"/>
  <c r="M491"/>
  <c r="M494"/>
  <c r="M495"/>
  <c r="M496"/>
  <c r="M498"/>
  <c r="M499"/>
  <c r="M506"/>
  <c r="M513"/>
  <c r="M514"/>
  <c r="M515"/>
  <c r="M516"/>
  <c r="M517"/>
  <c r="M518"/>
  <c r="M519"/>
  <c r="M525"/>
  <c r="M526"/>
  <c r="M530"/>
  <c r="M531"/>
  <c r="M534"/>
  <c r="M536"/>
  <c r="M540"/>
  <c r="M541"/>
  <c r="M545"/>
  <c r="M553"/>
  <c r="M554"/>
  <c r="M557"/>
  <c r="M562"/>
  <c r="M563"/>
  <c r="M573"/>
  <c r="M586"/>
  <c r="M588"/>
  <c r="M589"/>
  <c r="M590"/>
  <c r="M591"/>
  <c r="M592"/>
  <c r="M593"/>
  <c r="M596"/>
  <c r="M597"/>
  <c r="M598"/>
  <c r="M599"/>
  <c r="M600"/>
  <c r="M601"/>
  <c r="M602"/>
  <c r="M603"/>
  <c r="M605"/>
  <c r="M606"/>
  <c r="M607"/>
  <c r="M608"/>
  <c r="M609"/>
  <c r="M610"/>
  <c r="M611"/>
  <c r="M612"/>
  <c r="M613"/>
  <c r="M615"/>
  <c r="M616"/>
  <c r="M617"/>
  <c r="M618"/>
  <c r="M619"/>
  <c r="M620"/>
  <c r="M621"/>
  <c r="M622"/>
  <c r="M623"/>
  <c r="M625"/>
  <c r="M627"/>
  <c r="M628"/>
  <c r="M629"/>
  <c r="M630"/>
  <c r="M631"/>
  <c r="M632"/>
  <c r="M633"/>
  <c r="M635"/>
  <c r="M636"/>
  <c r="M637"/>
  <c r="M638"/>
  <c r="M639"/>
  <c r="M640"/>
  <c r="M641"/>
  <c r="M642"/>
  <c r="M643"/>
  <c r="M645"/>
  <c r="M646"/>
  <c r="M647"/>
  <c r="M648"/>
  <c r="M649"/>
  <c r="M650"/>
  <c r="M651"/>
  <c r="M652"/>
  <c r="M653"/>
  <c r="M655"/>
  <c r="M656"/>
  <c r="M657"/>
  <c r="M658"/>
  <c r="M659"/>
  <c r="M660"/>
  <c r="M661"/>
  <c r="M662"/>
  <c r="M663"/>
  <c r="M677"/>
  <c r="M678"/>
  <c r="M679"/>
  <c r="M680"/>
  <c r="M681"/>
  <c r="M682"/>
  <c r="M683"/>
  <c r="M692"/>
  <c r="M693"/>
  <c r="P31" l="1"/>
  <c r="Y31" s="1"/>
  <c r="AC31" s="1"/>
  <c r="M215"/>
  <c r="M62"/>
  <c r="M634"/>
  <c r="P634" s="1"/>
  <c r="G43" i="2" s="1"/>
  <c r="M614" i="4"/>
  <c r="M528"/>
  <c r="M522"/>
  <c r="M604"/>
  <c r="M594"/>
  <c r="M583"/>
  <c r="M581"/>
  <c r="M579"/>
  <c r="M577"/>
  <c r="M575"/>
  <c r="M569"/>
  <c r="M567"/>
  <c r="M565"/>
  <c r="M559"/>
  <c r="M13"/>
  <c r="M584"/>
  <c r="M368"/>
  <c r="M300"/>
  <c r="M292"/>
  <c r="M262"/>
  <c r="M250"/>
  <c r="M228"/>
  <c r="M217"/>
  <c r="M201"/>
  <c r="M167"/>
  <c r="M163"/>
  <c r="M146"/>
  <c r="M142"/>
  <c r="M551"/>
  <c r="M549"/>
  <c r="M547"/>
  <c r="M543"/>
  <c r="M537"/>
  <c r="M535"/>
  <c r="M533"/>
  <c r="M529"/>
  <c r="M527"/>
  <c r="M523"/>
  <c r="M521"/>
  <c r="M509"/>
  <c r="M507"/>
  <c r="M501"/>
  <c r="M489"/>
  <c r="M485"/>
  <c r="M475"/>
  <c r="M473"/>
  <c r="M423"/>
  <c r="M421"/>
  <c r="M415"/>
  <c r="M411"/>
  <c r="M407"/>
  <c r="M403"/>
  <c r="M401"/>
  <c r="M37"/>
  <c r="M21"/>
  <c r="M17"/>
  <c r="M367"/>
  <c r="M363"/>
  <c r="M345"/>
  <c r="M290"/>
  <c r="M260"/>
  <c r="M252"/>
  <c r="M248"/>
  <c r="M244"/>
  <c r="M240"/>
  <c r="M230"/>
  <c r="M226"/>
  <c r="M222"/>
  <c r="M192"/>
  <c r="M181"/>
  <c r="M165"/>
  <c r="M161"/>
  <c r="M153"/>
  <c r="M148"/>
  <c r="M144"/>
  <c r="M121"/>
  <c r="M56"/>
  <c r="M52"/>
  <c r="M39"/>
  <c r="M35"/>
  <c r="M19"/>
  <c r="M15"/>
  <c r="M351"/>
  <c r="M268"/>
  <c r="M690"/>
  <c r="M688"/>
  <c r="M686"/>
  <c r="M684"/>
  <c r="M654"/>
  <c r="P654" s="1"/>
  <c r="AC654" s="1"/>
  <c r="M595"/>
  <c r="D39" i="2" s="1"/>
  <c r="M587" i="4"/>
  <c r="M585"/>
  <c r="M582"/>
  <c r="M580"/>
  <c r="M578"/>
  <c r="M576"/>
  <c r="M570"/>
  <c r="M568"/>
  <c r="M566"/>
  <c r="M564"/>
  <c r="M560"/>
  <c r="M558"/>
  <c r="M550"/>
  <c r="M548"/>
  <c r="M546"/>
  <c r="M542"/>
  <c r="M532"/>
  <c r="M520"/>
  <c r="M512"/>
  <c r="M510"/>
  <c r="M500"/>
  <c r="M349"/>
  <c r="M266"/>
  <c r="AC634"/>
  <c r="D41" i="2"/>
  <c r="D40"/>
  <c r="D47"/>
  <c r="D38"/>
  <c r="D19"/>
  <c r="M155" i="4"/>
  <c r="P644"/>
  <c r="P684" l="1"/>
  <c r="G48" i="2" s="1"/>
  <c r="D20"/>
  <c r="G44"/>
  <c r="AC644" i="4"/>
  <c r="P44" i="2" s="1"/>
  <c r="R44" s="1"/>
  <c r="S44" s="1"/>
  <c r="G45"/>
  <c r="P45"/>
  <c r="R45" s="1"/>
  <c r="S45" s="1"/>
  <c r="P43"/>
  <c r="R43" s="1"/>
  <c r="S43" s="1"/>
  <c r="T47"/>
  <c r="T44"/>
  <c r="N506" i="4"/>
  <c r="AC684" l="1"/>
  <c r="P48" i="2" s="1"/>
  <c r="R48" s="1"/>
  <c r="S48" s="1"/>
  <c r="AB694" i="4"/>
  <c r="W694"/>
  <c r="U694"/>
  <c r="S694"/>
  <c r="R694"/>
  <c r="Q694"/>
  <c r="O694"/>
  <c r="N694"/>
  <c r="I694"/>
  <c r="H694"/>
  <c r="AA564"/>
  <c r="Z564"/>
  <c r="AA544"/>
  <c r="Z544"/>
  <c r="AA520"/>
  <c r="Z520"/>
  <c r="AA484"/>
  <c r="Z484"/>
  <c r="AA462"/>
  <c r="Z462"/>
  <c r="AA423"/>
  <c r="Z423"/>
  <c r="X401"/>
  <c r="X694" s="1"/>
  <c r="V401"/>
  <c r="V694" s="1"/>
  <c r="T694"/>
  <c r="AA388"/>
  <c r="Z388"/>
  <c r="AA340"/>
  <c r="Z340"/>
  <c r="AA320"/>
  <c r="Z320"/>
  <c r="AA300"/>
  <c r="Z300"/>
  <c r="AA280"/>
  <c r="Z280"/>
  <c r="AA260"/>
  <c r="Z260"/>
  <c r="AA240"/>
  <c r="Z240"/>
  <c r="AA221"/>
  <c r="Z221"/>
  <c r="AA201"/>
  <c r="O20" i="2" s="1"/>
  <c r="Z201" i="4"/>
  <c r="N20" i="2" s="1"/>
  <c r="AA181" i="4"/>
  <c r="O19" i="2" s="1"/>
  <c r="Z181" i="4"/>
  <c r="N19" i="2" s="1"/>
  <c r="AA161" i="4"/>
  <c r="Z161"/>
  <c r="AA142"/>
  <c r="Z142"/>
  <c r="AA121"/>
  <c r="Z121"/>
  <c r="AA91"/>
  <c r="L11"/>
  <c r="K11"/>
  <c r="L10"/>
  <c r="K10"/>
  <c r="Z401" l="1"/>
  <c r="Z694" s="1"/>
  <c r="M10"/>
  <c r="P604"/>
  <c r="P614"/>
  <c r="P520"/>
  <c r="Y520" s="1"/>
  <c r="AC520" s="1"/>
  <c r="P594"/>
  <c r="P624"/>
  <c r="M11"/>
  <c r="P11" s="1"/>
  <c r="P585"/>
  <c r="G38" i="2" s="1"/>
  <c r="P462" i="4"/>
  <c r="AA401"/>
  <c r="AC614" l="1"/>
  <c r="G41" i="2"/>
  <c r="AC594" i="4"/>
  <c r="G39" i="2"/>
  <c r="AC624" i="4"/>
  <c r="T46" i="2" s="1"/>
  <c r="G42"/>
  <c r="AC604" i="4"/>
  <c r="G40" i="2"/>
  <c r="AC585" i="4"/>
  <c r="P260"/>
  <c r="Y260" s="1"/>
  <c r="AC260" s="1"/>
  <c r="P280"/>
  <c r="Y280" s="1"/>
  <c r="AC280" s="1"/>
  <c r="P340"/>
  <c r="Y340" s="1"/>
  <c r="AC340" s="1"/>
  <c r="P142"/>
  <c r="Y142" s="1"/>
  <c r="AC142" s="1"/>
  <c r="P388"/>
  <c r="Y388" s="1"/>
  <c r="AC388" s="1"/>
  <c r="P564"/>
  <c r="Y564" s="1"/>
  <c r="AC564" s="1"/>
  <c r="P423"/>
  <c r="Y423" s="1"/>
  <c r="AC423" s="1"/>
  <c r="P401"/>
  <c r="Y401" s="1"/>
  <c r="AC401" s="1"/>
  <c r="P221"/>
  <c r="Y221" s="1"/>
  <c r="AC221" s="1"/>
  <c r="P91"/>
  <c r="Y91" s="1"/>
  <c r="AC91" s="1"/>
  <c r="P320"/>
  <c r="Y320" s="1"/>
  <c r="AC320" s="1"/>
  <c r="P484"/>
  <c r="Y484" s="1"/>
  <c r="AC484" s="1"/>
  <c r="P240"/>
  <c r="Y240" s="1"/>
  <c r="AC240" s="1"/>
  <c r="P161"/>
  <c r="Y161" s="1"/>
  <c r="AC161" s="1"/>
  <c r="P121"/>
  <c r="Y121" s="1"/>
  <c r="AC121" s="1"/>
  <c r="P300"/>
  <c r="Y300" s="1"/>
  <c r="AC300" s="1"/>
  <c r="P201"/>
  <c r="P181"/>
  <c r="P544"/>
  <c r="Y544" s="1"/>
  <c r="AC544" s="1"/>
  <c r="Y462"/>
  <c r="AC462" s="1"/>
  <c r="P506"/>
  <c r="M694"/>
  <c r="AA694"/>
  <c r="Y11"/>
  <c r="P38" i="2" l="1"/>
  <c r="R38" s="1"/>
  <c r="S38" s="1"/>
  <c r="T38"/>
  <c r="T45"/>
  <c r="T42"/>
  <c r="P42"/>
  <c r="R42" s="1"/>
  <c r="S42" s="1"/>
  <c r="T43"/>
  <c r="T48"/>
  <c r="T41"/>
  <c r="P41"/>
  <c r="R41" s="1"/>
  <c r="S41" s="1"/>
  <c r="Y201" i="4"/>
  <c r="M20" i="2" s="1"/>
  <c r="G20"/>
  <c r="P40"/>
  <c r="R40" s="1"/>
  <c r="S40" s="1"/>
  <c r="T40"/>
  <c r="P39"/>
  <c r="R39" s="1"/>
  <c r="S39" s="1"/>
  <c r="T39"/>
  <c r="Y181" i="4"/>
  <c r="G19" i="2"/>
  <c r="AC201" i="4"/>
  <c r="P20" i="2" s="1"/>
  <c r="P694" i="4"/>
  <c r="AC11"/>
  <c r="Y694" l="1"/>
  <c r="T20" i="2"/>
  <c r="AC181" i="4"/>
  <c r="M19" i="2"/>
  <c r="D32"/>
  <c r="N22"/>
  <c r="N18"/>
  <c r="O16"/>
  <c r="O14"/>
  <c r="O12"/>
  <c r="O11"/>
  <c r="N11"/>
  <c r="D48"/>
  <c r="C48"/>
  <c r="B48"/>
  <c r="D45"/>
  <c r="C45"/>
  <c r="B45"/>
  <c r="D44"/>
  <c r="C44"/>
  <c r="B44"/>
  <c r="D43"/>
  <c r="C43"/>
  <c r="B43"/>
  <c r="C42"/>
  <c r="Q37"/>
  <c r="O37"/>
  <c r="N37"/>
  <c r="L37"/>
  <c r="K37"/>
  <c r="J37"/>
  <c r="I37"/>
  <c r="H37"/>
  <c r="F37"/>
  <c r="E37"/>
  <c r="C37"/>
  <c r="B37"/>
  <c r="Q36"/>
  <c r="O36"/>
  <c r="N36"/>
  <c r="L36"/>
  <c r="K36"/>
  <c r="J36"/>
  <c r="I36"/>
  <c r="H36"/>
  <c r="F36"/>
  <c r="E36"/>
  <c r="C36"/>
  <c r="B36"/>
  <c r="Q35"/>
  <c r="O35"/>
  <c r="N35"/>
  <c r="L35"/>
  <c r="K35"/>
  <c r="J35"/>
  <c r="I35"/>
  <c r="H35"/>
  <c r="F35"/>
  <c r="E35"/>
  <c r="C35"/>
  <c r="B35"/>
  <c r="Q34"/>
  <c r="O34"/>
  <c r="N34"/>
  <c r="L34"/>
  <c r="K34"/>
  <c r="J34"/>
  <c r="I34"/>
  <c r="H34"/>
  <c r="F34"/>
  <c r="E34"/>
  <c r="D34"/>
  <c r="C34"/>
  <c r="B34"/>
  <c r="Q33"/>
  <c r="O33"/>
  <c r="N33"/>
  <c r="L33"/>
  <c r="K33"/>
  <c r="J33"/>
  <c r="I33"/>
  <c r="H33"/>
  <c r="F33"/>
  <c r="E33"/>
  <c r="C33"/>
  <c r="B33"/>
  <c r="Q32"/>
  <c r="O32"/>
  <c r="N32"/>
  <c r="L32"/>
  <c r="K32"/>
  <c r="J32"/>
  <c r="I32"/>
  <c r="H32"/>
  <c r="F32"/>
  <c r="E32"/>
  <c r="C32"/>
  <c r="B32"/>
  <c r="Q31"/>
  <c r="O31"/>
  <c r="N31"/>
  <c r="L31"/>
  <c r="K31"/>
  <c r="J31"/>
  <c r="I31"/>
  <c r="H31"/>
  <c r="F31"/>
  <c r="E31"/>
  <c r="C31"/>
  <c r="B31"/>
  <c r="Q30"/>
  <c r="L30"/>
  <c r="K30"/>
  <c r="J30"/>
  <c r="I30"/>
  <c r="H30"/>
  <c r="F30"/>
  <c r="E30"/>
  <c r="C30"/>
  <c r="B30"/>
  <c r="Q29"/>
  <c r="O29"/>
  <c r="N29"/>
  <c r="L29"/>
  <c r="K29"/>
  <c r="J29"/>
  <c r="I29"/>
  <c r="H29"/>
  <c r="F29"/>
  <c r="E29"/>
  <c r="C29"/>
  <c r="B29"/>
  <c r="Q28"/>
  <c r="O28"/>
  <c r="N28"/>
  <c r="L28"/>
  <c r="K28"/>
  <c r="J28"/>
  <c r="I28"/>
  <c r="H28"/>
  <c r="F28"/>
  <c r="E28"/>
  <c r="C28"/>
  <c r="B28"/>
  <c r="Q27"/>
  <c r="O27"/>
  <c r="N27"/>
  <c r="L27"/>
  <c r="K27"/>
  <c r="J27"/>
  <c r="I27"/>
  <c r="H27"/>
  <c r="F27"/>
  <c r="E27"/>
  <c r="C27"/>
  <c r="B27"/>
  <c r="Q26"/>
  <c r="O26"/>
  <c r="N26"/>
  <c r="L26"/>
  <c r="K26"/>
  <c r="J26"/>
  <c r="I26"/>
  <c r="H26"/>
  <c r="F26"/>
  <c r="E26"/>
  <c r="C26"/>
  <c r="B26"/>
  <c r="Q25"/>
  <c r="O25"/>
  <c r="N25"/>
  <c r="L25"/>
  <c r="K25"/>
  <c r="J25"/>
  <c r="I25"/>
  <c r="H25"/>
  <c r="F25"/>
  <c r="E25"/>
  <c r="C25"/>
  <c r="B25"/>
  <c r="B24"/>
  <c r="Q23"/>
  <c r="O23"/>
  <c r="N23"/>
  <c r="L23"/>
  <c r="K23"/>
  <c r="J23"/>
  <c r="I23"/>
  <c r="H23"/>
  <c r="F23"/>
  <c r="E23"/>
  <c r="B23"/>
  <c r="Q22"/>
  <c r="O22"/>
  <c r="L22"/>
  <c r="K22"/>
  <c r="J22"/>
  <c r="I22"/>
  <c r="H22"/>
  <c r="F22"/>
  <c r="E22"/>
  <c r="B22"/>
  <c r="Q21"/>
  <c r="O21"/>
  <c r="N21"/>
  <c r="L21"/>
  <c r="K21"/>
  <c r="J21"/>
  <c r="I21"/>
  <c r="H21"/>
  <c r="F21"/>
  <c r="E21"/>
  <c r="C21"/>
  <c r="B21"/>
  <c r="Q18"/>
  <c r="O18"/>
  <c r="L18"/>
  <c r="K18"/>
  <c r="J18"/>
  <c r="I18"/>
  <c r="H18"/>
  <c r="F18"/>
  <c r="E18"/>
  <c r="C18"/>
  <c r="B18"/>
  <c r="Q17"/>
  <c r="O17"/>
  <c r="N17"/>
  <c r="L17"/>
  <c r="K17"/>
  <c r="J17"/>
  <c r="I17"/>
  <c r="H17"/>
  <c r="F17"/>
  <c r="E17"/>
  <c r="C17"/>
  <c r="B17"/>
  <c r="Q16"/>
  <c r="N16"/>
  <c r="L16"/>
  <c r="K16"/>
  <c r="J16"/>
  <c r="I16"/>
  <c r="H16"/>
  <c r="F16"/>
  <c r="E16"/>
  <c r="C16"/>
  <c r="B16"/>
  <c r="Q15"/>
  <c r="O15"/>
  <c r="N15"/>
  <c r="L15"/>
  <c r="K15"/>
  <c r="J15"/>
  <c r="I15"/>
  <c r="H15"/>
  <c r="F15"/>
  <c r="E15"/>
  <c r="C15"/>
  <c r="B15"/>
  <c r="Q14"/>
  <c r="N14"/>
  <c r="L14"/>
  <c r="K14"/>
  <c r="J14"/>
  <c r="I14"/>
  <c r="H14"/>
  <c r="F14"/>
  <c r="E14"/>
  <c r="C14"/>
  <c r="B14"/>
  <c r="Q13"/>
  <c r="O13"/>
  <c r="N13"/>
  <c r="L13"/>
  <c r="K13"/>
  <c r="J13"/>
  <c r="I13"/>
  <c r="H13"/>
  <c r="F13"/>
  <c r="E13"/>
  <c r="C13"/>
  <c r="B13"/>
  <c r="Q12"/>
  <c r="N12"/>
  <c r="L12"/>
  <c r="K12"/>
  <c r="J12"/>
  <c r="I12"/>
  <c r="H12"/>
  <c r="F12"/>
  <c r="E12"/>
  <c r="C12"/>
  <c r="B12"/>
  <c r="Q11"/>
  <c r="L11"/>
  <c r="K11"/>
  <c r="J11"/>
  <c r="I11"/>
  <c r="H11"/>
  <c r="F11"/>
  <c r="E11"/>
  <c r="C11"/>
  <c r="B11"/>
  <c r="AC694" i="4" l="1"/>
  <c r="P19" i="2"/>
  <c r="R19" s="1"/>
  <c r="S19" s="1"/>
  <c r="T19"/>
  <c r="R20"/>
  <c r="S20" s="1"/>
  <c r="D31"/>
  <c r="O30"/>
  <c r="O49" s="1"/>
  <c r="D26"/>
  <c r="D30"/>
  <c r="D29"/>
  <c r="D36"/>
  <c r="D42"/>
  <c r="E49"/>
  <c r="N30"/>
  <c r="N49" s="1"/>
  <c r="G29"/>
  <c r="G33"/>
  <c r="G34"/>
  <c r="G30"/>
  <c r="G26"/>
  <c r="D14"/>
  <c r="D16"/>
  <c r="D21"/>
  <c r="D22"/>
  <c r="F49"/>
  <c r="D18"/>
  <c r="G22"/>
  <c r="D37"/>
  <c r="D13"/>
  <c r="D12"/>
  <c r="G14"/>
  <c r="D15"/>
  <c r="J49"/>
  <c r="H49"/>
  <c r="L49"/>
  <c r="G12"/>
  <c r="G16"/>
  <c r="K49"/>
  <c r="Q49"/>
  <c r="T24"/>
  <c r="G15"/>
  <c r="D33" l="1"/>
  <c r="M29"/>
  <c r="D35"/>
  <c r="M14"/>
  <c r="G36"/>
  <c r="P34"/>
  <c r="M36"/>
  <c r="P36"/>
  <c r="P26"/>
  <c r="G32"/>
  <c r="G31"/>
  <c r="M31"/>
  <c r="T31" s="1"/>
  <c r="P31"/>
  <c r="M30"/>
  <c r="G27"/>
  <c r="D27"/>
  <c r="D28"/>
  <c r="D23"/>
  <c r="M23"/>
  <c r="D25"/>
  <c r="M12"/>
  <c r="G25"/>
  <c r="D11"/>
  <c r="G18"/>
  <c r="G21"/>
  <c r="I49"/>
  <c r="M22"/>
  <c r="D17"/>
  <c r="M18"/>
  <c r="T18" s="1"/>
  <c r="P18"/>
  <c r="G11"/>
  <c r="G35"/>
  <c r="M33"/>
  <c r="P33"/>
  <c r="M32"/>
  <c r="P32"/>
  <c r="G17"/>
  <c r="G13"/>
  <c r="M16"/>
  <c r="M13"/>
  <c r="T13" s="1"/>
  <c r="P13"/>
  <c r="P21"/>
  <c r="M21"/>
  <c r="M15"/>
  <c r="M26" l="1"/>
  <c r="R26" s="1"/>
  <c r="S26" s="1"/>
  <c r="P29"/>
  <c r="R29" s="1"/>
  <c r="S29" s="1"/>
  <c r="G37"/>
  <c r="P14"/>
  <c r="R14" s="1"/>
  <c r="S14" s="1"/>
  <c r="R36"/>
  <c r="S36" s="1"/>
  <c r="R31"/>
  <c r="S31" s="1"/>
  <c r="M34"/>
  <c r="R34" s="1"/>
  <c r="S34" s="1"/>
  <c r="T36"/>
  <c r="M27"/>
  <c r="P30"/>
  <c r="R30" s="1"/>
  <c r="S30" s="1"/>
  <c r="G28"/>
  <c r="G23"/>
  <c r="P12"/>
  <c r="R12" s="1"/>
  <c r="S12" s="1"/>
  <c r="P23"/>
  <c r="R23" s="1"/>
  <c r="S23" s="1"/>
  <c r="P11"/>
  <c r="M25"/>
  <c r="T25" s="1"/>
  <c r="D49"/>
  <c r="R18"/>
  <c r="S18" s="1"/>
  <c r="P22"/>
  <c r="R22" s="1"/>
  <c r="S22" s="1"/>
  <c r="P25"/>
  <c r="R25" s="1"/>
  <c r="S25" s="1"/>
  <c r="R13"/>
  <c r="S13" s="1"/>
  <c r="P17"/>
  <c r="M37"/>
  <c r="P37"/>
  <c r="M28"/>
  <c r="P28"/>
  <c r="T33"/>
  <c r="R33"/>
  <c r="S33" s="1"/>
  <c r="T29"/>
  <c r="P35"/>
  <c r="M35"/>
  <c r="T23"/>
  <c r="R32"/>
  <c r="S32" s="1"/>
  <c r="T32"/>
  <c r="T30"/>
  <c r="T22"/>
  <c r="P16"/>
  <c r="R16" s="1"/>
  <c r="S16" s="1"/>
  <c r="T14"/>
  <c r="T12"/>
  <c r="R21"/>
  <c r="S21" s="1"/>
  <c r="T21"/>
  <c r="T16"/>
  <c r="T15"/>
  <c r="P15"/>
  <c r="T34" l="1"/>
  <c r="T26"/>
  <c r="P27"/>
  <c r="P49" s="1"/>
  <c r="G49"/>
  <c r="M17"/>
  <c r="T17" s="1"/>
  <c r="M11"/>
  <c r="T11" s="1"/>
  <c r="R37"/>
  <c r="S37" s="1"/>
  <c r="T37"/>
  <c r="R35"/>
  <c r="S35" s="1"/>
  <c r="T35"/>
  <c r="R28"/>
  <c r="S28" s="1"/>
  <c r="T28"/>
  <c r="T27"/>
  <c r="R15"/>
  <c r="S15" s="1"/>
  <c r="R27" l="1"/>
  <c r="S27" s="1"/>
  <c r="R17"/>
  <c r="S17" s="1"/>
  <c r="M49"/>
  <c r="R11"/>
  <c r="S11" s="1"/>
  <c r="T49"/>
  <c r="S49" l="1"/>
  <c r="R49"/>
</calcChain>
</file>

<file path=xl/sharedStrings.xml><?xml version="1.0" encoding="utf-8"?>
<sst xmlns="http://schemas.openxmlformats.org/spreadsheetml/2006/main" count="1263" uniqueCount="552">
  <si>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</si>
  <si>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</si>
  <si>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</si>
  <si>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</si>
  <si>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</si>
  <si>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</si>
  <si>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</si>
  <si>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</si>
  <si>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</si>
  <si>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</si>
  <si>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</si>
  <si>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</si>
  <si>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</si>
  <si>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</si>
  <si>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</si>
  <si>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</si>
  <si>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</si>
  <si>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</si>
  <si>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</si>
  <si>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</si>
  <si>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</si>
  <si>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</si>
  <si>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</si>
  <si>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</si>
  <si>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</si>
  <si>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</si>
  <si>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</si>
  <si>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</si>
  <si>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</si>
  <si>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</si>
  <si>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</si>
  <si>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</si>
  <si>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</si>
  <si>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</si>
  <si>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</si>
  <si>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</si>
  <si>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</si>
  <si>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</si>
  <si>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</si>
  <si>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</si>
  <si>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</si>
  <si>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</si>
  <si>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</si>
  <si>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</si>
  <si>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</si>
  <si>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</si>
  <si>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</si>
  <si>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</si>
  <si>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</si>
  <si>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</si>
  <si>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</si>
  <si>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</si>
  <si>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</si>
  <si>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</si>
  <si>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</si>
  <si>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</si>
  <si>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</si>
  <si>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</si>
  <si>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</si>
  <si>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</si>
  <si>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</si>
  <si>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</si>
  <si>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</si>
  <si>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</si>
  <si>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</si>
  <si>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</si>
  <si>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</si>
  <si>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</si>
  <si>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</si>
  <si>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</si>
  <si>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</si>
  <si>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</si>
  <si>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</si>
  <si>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</si>
  <si>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</si>
  <si>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</si>
  <si>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</si>
  <si>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</si>
  <si>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</si>
  <si>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</si>
  <si>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</si>
  <si>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</si>
  <si>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</si>
  <si>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</si>
  <si>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</si>
  <si>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</si>
  <si>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</si>
  <si>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</si>
  <si>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</si>
  <si>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</si>
  <si>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</si>
  <si>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</si>
  <si>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</si>
  <si>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</si>
  <si>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</si>
  <si>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</si>
  <si>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</si>
  <si>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</si>
  <si>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56.0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</si>
  <si>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</si>
  <si>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</si>
  <si>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</si>
  <si>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</si>
  <si>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</si>
  <si>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</si>
  <si>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</si>
  <si>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</si>
  <si>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</si>
  <si>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</si>
  <si>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</si>
  <si>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</si>
  <si>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</si>
  <si>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</si>
  <si>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</si>
  <si>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</si>
  <si>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</si>
  <si>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</si>
  <si>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</si>
  <si>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</si>
  <si>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</si>
  <si>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</si>
  <si>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</si>
  <si>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</si>
  <si>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</si>
  <si>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</si>
  <si>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</si>
  <si>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</si>
  <si>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</si>
  <si>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</si>
  <si>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</si>
  <si>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</si>
  <si>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</si>
  <si>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</si>
  <si>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</si>
  <si>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</si>
  <si>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</si>
  <si>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</si>
  <si>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</si>
  <si>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</si>
  <si>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</si>
  <si>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</si>
  <si>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</si>
  <si>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</si>
  <si>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</si>
  <si>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</si>
  <si>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</si>
  <si>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</si>
  <si>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</si>
  <si>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</si>
  <si>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</si>
  <si>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</si>
  <si>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</si>
  <si>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</si>
  <si>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</si>
  <si>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</si>
  <si>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</si>
  <si>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</si>
  <si>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</si>
  <si>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</si>
  <si>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</si>
  <si>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</si>
  <si>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</si>
  <si>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</si>
  <si>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</si>
  <si>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</si>
  <si>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</si>
  <si>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</si>
  <si>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</si>
  <si>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</si>
  <si>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</si>
  <si>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</si>
  <si>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</si>
  <si>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</si>
  <si>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</si>
  <si>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</si>
  <si>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</si>
  <si>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</si>
  <si>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</si>
  <si>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</si>
  <si>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</si>
  <si>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</si>
  <si>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</si>
  <si>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</si>
  <si>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</si>
  <si>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</si>
  <si>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</si>
  <si>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</si>
  <si>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</si>
  <si>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</si>
  <si>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</si>
  <si>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</si>
  <si>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</si>
  <si>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</si>
  <si>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</si>
  <si>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</si>
  <si>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</si>
  <si>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</si>
  <si>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</si>
  <si>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</si>
  <si>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</si>
  <si>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</si>
  <si>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</si>
  <si>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</si>
  <si>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</si>
  <si>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</si>
  <si>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</si>
  <si>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</si>
  <si>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</si>
  <si>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</si>
  <si>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</si>
  <si>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</si>
  <si>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</si>
  <si>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</si>
  <si>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</si>
  <si>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</si>
  <si>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</si>
  <si>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</si>
  <si>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</si>
  <si>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</si>
  <si>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</si>
  <si>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</si>
  <si>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</si>
  <si>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</si>
  <si>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</si>
  <si>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</si>
  <si>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</si>
  <si>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</si>
  <si>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</si>
  <si>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</si>
  <si>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</si>
  <si>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</si>
  <si>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</si>
  <si>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</si>
  <si>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</si>
  <si>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</si>
  <si>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</si>
  <si>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</si>
  <si>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</si>
  <si>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</si>
  <si>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</si>
  <si>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</si>
  <si>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</si>
  <si>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</si>
  <si>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</si>
  <si>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</si>
  <si>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</si>
  <si>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</si>
  <si>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</si>
  <si>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</si>
  <si>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</si>
  <si>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</si>
  <si>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</si>
  <si>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</si>
  <si>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</si>
  <si>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</si>
  <si>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</si>
  <si>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</si>
  <si>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</si>
  <si>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</si>
  <si>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</si>
  <si>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</si>
  <si>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</si>
  <si>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</si>
  <si>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</si>
  <si>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</si>
  <si>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</si>
  <si>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</si>
  <si>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</si>
  <si>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</si>
  <si>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</si>
  <si>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</si>
  <si>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</si>
  <si>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</si>
  <si>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</si>
  <si>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</si>
  <si>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</si>
  <si>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</si>
  <si>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</si>
  <si>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</si>
  <si>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</si>
  <si>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</si>
  <si>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</si>
  <si>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</si>
  <si>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</si>
  <si>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</si>
  <si>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</si>
  <si>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</si>
  <si>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</si>
  <si>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</si>
  <si>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</si>
  <si>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</si>
  <si>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</si>
  <si>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</si>
  <si>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</si>
  <si>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</si>
  <si>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</si>
  <si>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</si>
  <si>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</si>
  <si>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</si>
  <si>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</si>
  <si>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</si>
  <si>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</si>
  <si>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</si>
  <si>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</si>
  <si>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</si>
  <si>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</si>
  <si>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</si>
  <si>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</si>
  <si>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</si>
  <si>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</si>
  <si>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</si>
  <si>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</si>
  <si>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</si>
  <si>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</si>
  <si>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</si>
  <si>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</si>
  <si>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</si>
  <si>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</si>
  <si>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</si>
  <si>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</si>
  <si>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</si>
  <si>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</si>
  <si>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</si>
  <si>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</si>
  <si>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</si>
  <si>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</si>
  <si>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</si>
  <si>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</si>
  <si>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</si>
  <si>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</si>
  <si>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</si>
  <si>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</si>
  <si>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</si>
  <si>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</si>
  <si>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</si>
  <si>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</si>
  <si>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</si>
  <si>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</si>
  <si>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</si>
  <si>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</si>
  <si>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</si>
  <si>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</si>
  <si>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</si>
  <si>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</si>
  <si>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17T4-CTM1</t>
  </si>
  <si>
    <t>17T4-CTM2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</si>
  <si>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</si>
  <si>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</si>
  <si>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</si>
  <si>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</si>
  <si>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</si>
  <si>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</si>
  <si>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</si>
  <si>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</si>
  <si>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</si>
  <si>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</si>
  <si>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</si>
  <si>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</si>
  <si>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</si>
  <si>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</si>
  <si>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</si>
  <si>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</si>
  <si>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</si>
  <si>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</si>
  <si>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</si>
  <si>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</si>
  <si>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</si>
  <si>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</si>
  <si>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CĐ8</t>
  </si>
  <si>
    <t>CĐ10</t>
  </si>
  <si>
    <t>18T4-LTM2</t>
  </si>
  <si>
    <t>CĐ11</t>
  </si>
  <si>
    <t>17C1-TKW</t>
  </si>
  <si>
    <t>18C1-THU</t>
  </si>
  <si>
    <t>TC1</t>
  </si>
  <si>
    <t>TC2</t>
  </si>
  <si>
    <t>TC4</t>
  </si>
  <si>
    <t>Lập trình hệ thống nhúng</t>
  </si>
  <si>
    <t>Lập trình trên thiết bị di động</t>
  </si>
  <si>
    <t>Đồ án 2</t>
  </si>
  <si>
    <t>Lập trình nhúng</t>
  </si>
  <si>
    <t>Công nghệ và dịch vụ Web</t>
  </si>
  <si>
    <t>Lập trình PHP</t>
  </si>
  <si>
    <t>XML</t>
  </si>
  <si>
    <t>XML- N1</t>
  </si>
  <si>
    <t>XML- N2</t>
  </si>
  <si>
    <t>16CĐ-TW</t>
  </si>
  <si>
    <t>Công nghệ &amp; Dịch vụ Web</t>
  </si>
  <si>
    <t>Lập trình ASP.NET 2</t>
  </si>
  <si>
    <t>Lập trình trực quan</t>
  </si>
  <si>
    <t>16TCN-QTM2</t>
  </si>
  <si>
    <t>An ninh mạng</t>
  </si>
  <si>
    <t>16CD-TM1</t>
  </si>
  <si>
    <t>Chuyên đề mạng</t>
  </si>
  <si>
    <t>An Ninh Mạng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</si>
  <si>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</si>
  <si>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</si>
  <si>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</si>
  <si>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</si>
  <si>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</si>
  <si>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</si>
  <si>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</si>
  <si>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</si>
  <si>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</si>
  <si>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</si>
  <si>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</si>
  <si>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</si>
  <si>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</si>
  <si>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</si>
  <si>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</si>
  <si>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</si>
  <si>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</si>
  <si>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</si>
  <si>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</si>
  <si>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</si>
  <si>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</si>
  <si>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</si>
  <si>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</si>
  <si>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</si>
  <si>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</si>
  <si>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</si>
  <si>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18C1-QTM</t>
  </si>
  <si>
    <t>TC5</t>
  </si>
  <si>
    <t>CĐ23</t>
  </si>
  <si>
    <t>TC6</t>
  </si>
  <si>
    <t>CĐ27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</si>
  <si>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</si>
  <si>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</si>
  <si>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</si>
  <si>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</si>
  <si>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</si>
  <si>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</si>
  <si>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</si>
  <si>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</si>
  <si>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</si>
  <si>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Huỳnh Thị Minh Ly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</si>
  <si>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</si>
  <si>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</si>
  <si>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</si>
  <si>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</si>
  <si>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</si>
  <si>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</si>
  <si>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</si>
  <si>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</si>
  <si>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</si>
  <si>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</si>
  <si>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</si>
  <si>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</si>
  <si>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</si>
  <si>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</si>
  <si>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18C1-QTM3</t>
  </si>
  <si>
    <t>Tin học_N1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</si>
  <si>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</si>
  <si>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</si>
  <si>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</si>
  <si>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</si>
  <si>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</si>
  <si>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</si>
  <si>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</si>
  <si>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</si>
  <si>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</si>
  <si>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</si>
  <si>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</si>
  <si>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</si>
  <si>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</si>
  <si>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</si>
  <si>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</si>
  <si>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</si>
  <si>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</si>
  <si>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</si>
  <si>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</si>
  <si>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</si>
  <si>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</si>
  <si>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</si>
  <si>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</si>
  <si>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</si>
  <si>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</si>
  <si>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</si>
  <si>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</si>
  <si>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</si>
  <si>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</si>
  <si>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</si>
  <si>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</si>
  <si>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</si>
  <si>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</si>
  <si>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</si>
  <si>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</si>
  <si>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</si>
  <si>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</si>
  <si>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</si>
  <si>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</si>
  <si>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</si>
  <si>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18C1-CCK3</t>
  </si>
  <si>
    <t>Đồ án lập trình web</t>
  </si>
  <si>
    <t>18C1-BCN1</t>
  </si>
  <si>
    <t>021100119917</t>
  </si>
  <si>
    <t>021100119927</t>
  </si>
  <si>
    <t>021100094002</t>
  </si>
  <si>
    <t>071400135404</t>
  </si>
  <si>
    <t>18C1-ĐCN3</t>
  </si>
  <si>
    <t>18C1-CĐT1</t>
  </si>
  <si>
    <t xml:space="preserve">Thiết kế web </t>
  </si>
  <si>
    <t>021100015204 - 18C1-CMT2</t>
  </si>
  <si>
    <t>18C1-ĐCN1</t>
  </si>
  <si>
    <t>Tin học N1</t>
  </si>
  <si>
    <t>Tin học N2</t>
  </si>
  <si>
    <t>18C1-CCK9</t>
  </si>
  <si>
    <t>71400174001</t>
  </si>
  <si>
    <t>021100094301</t>
  </si>
  <si>
    <t>21100094303</t>
  </si>
  <si>
    <t>Kỹ thuật lập trình _N1</t>
  </si>
  <si>
    <t>Kỹ thuật lập trình_N2</t>
  </si>
  <si>
    <t>021100119916</t>
  </si>
  <si>
    <t>18C1-KXD1</t>
  </si>
  <si>
    <t>071800119901</t>
  </si>
  <si>
    <t>18T5-ĐCN1</t>
  </si>
  <si>
    <t>Lập trình di động</t>
  </si>
  <si>
    <t>Tin học (N1)</t>
  </si>
  <si>
    <t>18C1-CCK2</t>
  </si>
  <si>
    <t>Tin học(N2)</t>
  </si>
  <si>
    <t>Đồ án 2 (TH)</t>
  </si>
  <si>
    <t>Tin học(N1)</t>
  </si>
  <si>
    <t>18T4-QTM1</t>
  </si>
  <si>
    <t>SHCN(12+)49</t>
  </si>
  <si>
    <t>18C1-TĐH2</t>
  </si>
  <si>
    <t>18C1-ĐĐT2</t>
  </si>
  <si>
    <t>18C1-ĐCN4</t>
  </si>
  <si>
    <t>18C1-ĐCN4-N1</t>
  </si>
  <si>
    <t>18C1-QTM1-N1</t>
  </si>
  <si>
    <t>18C1-QTM1-N2</t>
  </si>
  <si>
    <t>ĐA2</t>
  </si>
  <si>
    <t>OTL-THNN01</t>
  </si>
  <si>
    <t>Ôn thi lại Thực hành nghề nghiệp</t>
  </si>
  <si>
    <t>15TC_CNTT_ONTN</t>
  </si>
  <si>
    <t>OTL-LTNN01</t>
  </si>
  <si>
    <t>Ôn thi lại tốt nghiệp lý thuyết tổng hợp</t>
  </si>
  <si>
    <t>Bảo mật hệ thống thông tin-N1</t>
  </si>
  <si>
    <t>Bảo mật hệ thống thông tin-N2</t>
  </si>
  <si>
    <t>Sửa chữa máy tính nâng cao-N1</t>
  </si>
  <si>
    <t>Sửa chữa máy tính nâng cao-N2</t>
  </si>
  <si>
    <t>18C1-CCK6</t>
  </si>
  <si>
    <t>Tin học-N1</t>
  </si>
  <si>
    <t>Tin học-N2</t>
  </si>
  <si>
    <t>18C1-ĐĐT1</t>
  </si>
  <si>
    <t>18C1-CCK4</t>
  </si>
  <si>
    <t>18C1-CTM2</t>
  </si>
  <si>
    <t>18T4-CMT1</t>
  </si>
  <si>
    <t>18T4-LTM1</t>
  </si>
  <si>
    <t>17T4-THU1-N1</t>
  </si>
  <si>
    <t>17T4-THU1-N2</t>
  </si>
  <si>
    <t>17T4-LTM1-N1</t>
  </si>
  <si>
    <t>17T4-LTM1-N2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</si>
</sst>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44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1"/>
      <name val="Vni-book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7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4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0" fontId="40" fillId="0" borderId="3" xfId="0" applyFont="1" applyBorder="1" applyAlignment="1">
      <alignment horizontal="left" vertical="center"/>
    </xf>
    <xf numFmtId="1" fontId="3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9" fillId="10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0" fillId="0" borderId="0" xfId="0" applyFont="1" applyAlignment="1"/>
    <xf numFmtId="0" fontId="12" fillId="0" borderId="3" xfId="0" quotePrefix="1" applyFont="1" applyBorder="1" applyAlignment="1">
      <alignment horizontal="left" vertical="center"/>
    </xf>
    <xf numFmtId="0" fontId="14" fillId="0" borderId="5" xfId="0" applyFont="1" applyBorder="1" applyAlignment="1"/>
    <xf numFmtId="0" fontId="15" fillId="0" borderId="6" xfId="0" applyFont="1" applyBorder="1" applyAlignment="1"/>
    <xf numFmtId="0" fontId="14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4" fillId="0" borderId="9" xfId="0" applyFont="1" applyBorder="1" applyAlignment="1"/>
    <xf numFmtId="0" fontId="0" fillId="0" borderId="0" xfId="0" applyFont="1" applyAlignment="1"/>
    <xf numFmtId="0" fontId="42" fillId="0" borderId="5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1" fontId="1" fillId="0" borderId="0" xfId="0" applyNumberFormat="1" applyFont="1" applyAlignment="1"/>
    <xf numFmtId="1" fontId="6" fillId="0" borderId="0" xfId="0" applyNumberFormat="1" applyFont="1" applyAlignment="1"/>
    <xf numFmtId="1" fontId="9" fillId="0" borderId="0" xfId="0" applyNumberFormat="1" applyFont="1" applyAlignment="1"/>
    <xf numFmtId="1" fontId="8" fillId="0" borderId="0" xfId="0" applyNumberFormat="1" applyFont="1" applyAlignment="1">
      <alignment horizontal="center"/>
    </xf>
    <xf numFmtId="1" fontId="10" fillId="0" borderId="16" xfId="0" applyNumberFormat="1" applyFont="1" applyBorder="1" applyAlignment="1">
      <alignment horizontal="center" vertical="center" wrapText="1"/>
    </xf>
    <xf numFmtId="1" fontId="12" fillId="0" borderId="16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 wrapText="1"/>
    </xf>
    <xf numFmtId="1" fontId="12" fillId="3" borderId="3" xfId="0" applyNumberFormat="1" applyFont="1" applyFill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/>
    </xf>
    <xf numFmtId="1" fontId="13" fillId="13" borderId="15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/>
    </xf>
    <xf numFmtId="1" fontId="13" fillId="3" borderId="8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Fill="1" applyBorder="1" applyAlignment="1">
      <alignment horizontal="center" vertical="center" wrapText="1"/>
    </xf>
    <xf numFmtId="1" fontId="12" fillId="11" borderId="8" xfId="0" applyNumberFormat="1" applyFont="1" applyFill="1" applyBorder="1" applyAlignment="1">
      <alignment horizontal="left" vertical="center"/>
    </xf>
    <xf numFmtId="1" fontId="31" fillId="0" borderId="8" xfId="0" applyNumberFormat="1" applyFont="1" applyBorder="1" applyAlignment="1">
      <alignment horizontal="center" vertical="center"/>
    </xf>
    <xf numFmtId="1" fontId="31" fillId="0" borderId="15" xfId="0" applyNumberFormat="1" applyFont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/>
    </xf>
    <xf numFmtId="1" fontId="12" fillId="0" borderId="3" xfId="0" applyNumberFormat="1" applyFont="1" applyBorder="1" applyAlignment="1">
      <alignment horizontal="left" vertical="center"/>
    </xf>
    <xf numFmtId="1" fontId="31" fillId="0" borderId="22" xfId="0" applyNumberFormat="1" applyFont="1" applyFill="1" applyBorder="1" applyAlignment="1" applyProtection="1">
      <alignment horizontal="center" vertical="center"/>
      <protection locked="0"/>
    </xf>
    <xf numFmtId="1" fontId="17" fillId="0" borderId="6" xfId="0" applyNumberFormat="1" applyFont="1" applyBorder="1" applyAlignment="1">
      <alignment horizontal="left" vertical="center" wrapText="1"/>
    </xf>
    <xf numFmtId="1" fontId="17" fillId="0" borderId="3" xfId="0" applyNumberFormat="1" applyFont="1" applyBorder="1" applyAlignment="1">
      <alignment horizontal="center" vertical="center"/>
    </xf>
    <xf numFmtId="1" fontId="12" fillId="0" borderId="0" xfId="0" applyNumberFormat="1" applyFont="1" applyAlignment="1"/>
    <xf numFmtId="1" fontId="0" fillId="0" borderId="0" xfId="0" applyNumberFormat="1" applyFont="1" applyAlignment="1"/>
    <xf numFmtId="1" fontId="31" fillId="3" borderId="15" xfId="0" applyNumberFormat="1" applyFont="1" applyFill="1" applyBorder="1" applyAlignment="1">
      <alignment horizontal="center" vertical="center" wrapText="1"/>
    </xf>
    <xf numFmtId="1" fontId="25" fillId="0" borderId="15" xfId="0" applyNumberFormat="1" applyFont="1" applyBorder="1" applyAlignment="1">
      <alignment horizontal="center"/>
    </xf>
    <xf numFmtId="1" fontId="13" fillId="0" borderId="5" xfId="0" applyNumberFormat="1" applyFont="1" applyBorder="1" applyAlignment="1">
      <alignment horizontal="left" vertical="center" wrapText="1"/>
    </xf>
    <xf numFmtId="1" fontId="10" fillId="0" borderId="0" xfId="0" applyNumberFormat="1" applyFont="1" applyAlignment="1">
      <alignment horizontal="center"/>
    </xf>
    <xf numFmtId="0" fontId="12" fillId="15" borderId="3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center" vertical="center" wrapText="1"/>
    </xf>
    <xf numFmtId="0" fontId="13" fillId="15" borderId="15" xfId="0" applyFont="1" applyFill="1" applyBorder="1" applyAlignment="1">
      <alignment horizontal="center" vertical="center"/>
    </xf>
    <xf numFmtId="1" fontId="13" fillId="15" borderId="15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/>
    </xf>
    <xf numFmtId="165" fontId="13" fillId="0" borderId="3" xfId="2" applyNumberFormat="1" applyFont="1" applyBorder="1" applyAlignment="1">
      <alignment horizontal="center" vertical="center" wrapText="1"/>
    </xf>
    <xf numFmtId="165" fontId="13" fillId="0" borderId="15" xfId="2" applyNumberFormat="1" applyFont="1" applyBorder="1" applyAlignment="1">
      <alignment horizontal="center" vertical="center" wrapText="1"/>
    </xf>
    <xf numFmtId="1" fontId="13" fillId="0" borderId="15" xfId="2" applyNumberFormat="1" applyFont="1" applyBorder="1" applyAlignment="1">
      <alignment horizontal="center" vertical="center" wrapText="1"/>
    </xf>
    <xf numFmtId="0" fontId="14" fillId="0" borderId="11" xfId="0" applyFont="1" applyBorder="1" applyAlignment="1"/>
    <xf numFmtId="0" fontId="15" fillId="0" borderId="12" xfId="0" applyFont="1" applyBorder="1" applyAlignment="1"/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165" fontId="12" fillId="2" borderId="19" xfId="2" applyNumberFormat="1" applyFont="1" applyFill="1" applyBorder="1" applyAlignment="1">
      <alignment horizontal="center" vertical="center" wrapText="1"/>
    </xf>
    <xf numFmtId="165" fontId="13" fillId="2" borderId="19" xfId="2" applyNumberFormat="1" applyFont="1" applyFill="1" applyBorder="1" applyAlignment="1">
      <alignment horizontal="center" vertical="center" wrapText="1"/>
    </xf>
    <xf numFmtId="0" fontId="29" fillId="3" borderId="3" xfId="2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/>
    </xf>
    <xf numFmtId="1" fontId="13" fillId="3" borderId="3" xfId="2" applyNumberFormat="1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 wrapText="1"/>
    </xf>
    <xf numFmtId="1" fontId="13" fillId="3" borderId="3" xfId="2" applyNumberFormat="1" applyFont="1" applyFill="1" applyBorder="1" applyAlignment="1">
      <alignment horizontal="center" vertical="center" wrapText="1"/>
    </xf>
    <xf numFmtId="165" fontId="30" fillId="3" borderId="3" xfId="2" applyNumberFormat="1" applyFont="1" applyFill="1" applyBorder="1" applyAlignment="1">
      <alignment horizontal="center" vertical="center"/>
    </xf>
    <xf numFmtId="1" fontId="30" fillId="3" borderId="3" xfId="2" applyNumberFormat="1" applyFont="1" applyFill="1" applyBorder="1" applyAlignment="1">
      <alignment horizontal="center" vertical="center"/>
    </xf>
    <xf numFmtId="0" fontId="12" fillId="8" borderId="8" xfId="2" applyFont="1" applyFill="1" applyBorder="1" applyAlignment="1">
      <alignment horizontal="left" vertical="center"/>
    </xf>
    <xf numFmtId="0" fontId="12" fillId="8" borderId="8" xfId="2" applyFont="1" applyFill="1" applyBorder="1" applyAlignment="1">
      <alignment horizontal="center" vertical="center" wrapText="1"/>
    </xf>
    <xf numFmtId="165" fontId="13" fillId="9" borderId="19" xfId="2" applyNumberFormat="1" applyFont="1" applyFill="1" applyBorder="1" applyAlignment="1">
      <alignment horizontal="center" vertical="center" wrapText="1"/>
    </xf>
    <xf numFmtId="0" fontId="26" fillId="8" borderId="3" xfId="2" applyFont="1" applyFill="1" applyBorder="1" applyAlignment="1">
      <alignment horizontal="center" vertical="center"/>
    </xf>
    <xf numFmtId="165" fontId="30" fillId="10" borderId="3" xfId="2" applyNumberFormat="1" applyFont="1" applyFill="1" applyBorder="1" applyAlignment="1">
      <alignment horizontal="center" vertical="center"/>
    </xf>
    <xf numFmtId="1" fontId="30" fillId="10" borderId="3" xfId="2" applyNumberFormat="1" applyFont="1" applyFill="1" applyBorder="1" applyAlignment="1">
      <alignment horizontal="center" vertical="center"/>
    </xf>
    <xf numFmtId="0" fontId="41" fillId="0" borderId="3" xfId="2" applyFont="1" applyBorder="1" applyAlignment="1">
      <alignment horizontal="center" vertical="center"/>
    </xf>
    <xf numFmtId="165" fontId="14" fillId="3" borderId="3" xfId="2" applyNumberFormat="1" applyFont="1" applyFill="1" applyBorder="1" applyAlignment="1">
      <alignment horizontal="center" vertical="center" wrapText="1"/>
    </xf>
    <xf numFmtId="1" fontId="14" fillId="3" borderId="3" xfId="2" applyNumberFormat="1" applyFont="1" applyFill="1" applyBorder="1" applyAlignment="1">
      <alignment horizontal="center" vertical="center" wrapText="1"/>
    </xf>
    <xf numFmtId="164" fontId="43" fillId="0" borderId="0" xfId="0" applyNumberFormat="1" applyFont="1" applyAlignment="1">
      <alignment horizontal="center"/>
    </xf>
    <xf numFmtId="164" fontId="13" fillId="6" borderId="24" xfId="0" applyNumberFormat="1" applyFont="1" applyFill="1" applyBorder="1" applyAlignment="1" applyProtection="1">
      <alignment vertical="center"/>
      <protection locked="0"/>
    </xf>
    <xf numFmtId="164" fontId="17" fillId="2" borderId="19" xfId="0" applyNumberFormat="1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4" fillId="0" borderId="17" xfId="0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0" fontId="0" fillId="0" borderId="0" xfId="0" applyFont="1" applyAlignment="1"/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1" fillId="0" borderId="18" xfId="0" applyFont="1" applyBorder="1"/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5" fillId="3" borderId="16" xfId="0" applyNumberFormat="1" applyFont="1" applyFill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0" borderId="16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23" fillId="3" borderId="16" xfId="0" applyNumberFormat="1" applyFont="1" applyFill="1" applyBorder="1" applyAlignment="1">
      <alignment horizont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3" fontId="13" fillId="3" borderId="1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17" fillId="2" borderId="20" xfId="0" applyNumberFormat="1" applyFont="1" applyFill="1" applyBorder="1" applyAlignment="1">
      <alignment horizontal="center" vertical="center" wrapText="1"/>
    </xf>
    <xf numFmtId="0" fontId="17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6276975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357881" y="763849"/>
          <a:ext cx="1588558" cy="141813"/>
          <a:chOff x="8286750" y="763849"/>
          <a:chExt cx="1588558" cy="141813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357881" y="766230"/>
          <a:ext cx="1588558" cy="141813"/>
          <a:chOff x="8286750" y="766230"/>
          <a:chExt cx="1588558" cy="141813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357881" y="766230"/>
          <a:ext cx="1588558" cy="141813"/>
          <a:chOff x="8286750" y="766230"/>
          <a:chExt cx="1588558" cy="141813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88"/>
  <sheetViews>
    <sheetView topLeftCell="B10" workbookViewId="0">
      <selection activeCell="B36" sqref="B36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hidden="1" customWidth="1"/>
    <col min="5" max="5" width="7.75" style="232" hidden="1" customWidth="1"/>
    <col min="6" max="6" width="8.125" style="232" hidden="1" customWidth="1"/>
    <col min="7" max="7" width="7.625" style="232" customWidth="1"/>
    <col min="8" max="8" width="9.875" style="232" customWidth="1"/>
    <col min="9" max="9" width="10.875" style="232" customWidth="1"/>
    <col min="10" max="10" width="9.75" style="232" customWidth="1"/>
    <col min="11" max="11" width="10.375" style="232" customWidth="1"/>
    <col min="12" max="12" width="10.875" style="232" customWidth="1"/>
    <col min="13" max="13" width="10.25" style="232" customWidth="1"/>
    <col min="14" max="14" width="10.125" style="232" customWidth="1"/>
    <col min="15" max="15" width="10.625" style="232" customWidth="1"/>
    <col min="16" max="16" width="10.375" style="238" customWidth="1"/>
    <col min="17" max="17" width="9.875" style="232" customWidth="1"/>
    <col min="18" max="18" width="12.125" style="232" customWidth="1"/>
    <col min="19" max="20" width="9" style="249" customWidth="1"/>
    <col min="21" max="26" width="8" customWidth="1"/>
  </cols>
  <sheetData>
    <row r="1" spans="1:26" ht="16.5" customHeight="1">
      <c r="A1" s="1"/>
      <c r="B1" s="1"/>
      <c r="C1" s="1"/>
      <c r="D1" s="2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3"/>
      <c r="Q1" s="234" t="s">
        <v>0</v>
      </c>
      <c r="R1" s="208"/>
      <c r="S1" s="239"/>
      <c r="T1" s="239"/>
      <c r="U1" s="1"/>
      <c r="V1" s="1"/>
      <c r="W1" s="1"/>
      <c r="X1" s="1"/>
      <c r="Y1" s="1"/>
      <c r="Z1" s="1"/>
    </row>
    <row r="2" spans="1:26" ht="25.5" customHeight="1">
      <c r="A2" s="367" t="s">
        <v>1</v>
      </c>
      <c r="B2" s="342"/>
      <c r="C2" s="342"/>
      <c r="D2" s="342"/>
      <c r="E2" s="342"/>
      <c r="F2" s="230"/>
      <c r="G2" s="230"/>
      <c r="H2" s="230"/>
      <c r="I2" s="230"/>
      <c r="J2" s="230"/>
      <c r="K2" s="370" t="s">
        <v>2</v>
      </c>
      <c r="L2" s="369"/>
      <c r="M2" s="369"/>
      <c r="N2" s="369"/>
      <c r="O2" s="369"/>
      <c r="P2" s="369"/>
      <c r="Q2" s="369"/>
      <c r="R2" s="208"/>
      <c r="S2" s="239"/>
      <c r="T2" s="239"/>
      <c r="U2" s="1"/>
      <c r="V2" s="1"/>
      <c r="W2" s="1"/>
      <c r="X2" s="1"/>
      <c r="Y2" s="1"/>
      <c r="Z2" s="1"/>
    </row>
    <row r="3" spans="1:26" ht="32.25" customHeight="1">
      <c r="A3" s="366" t="s">
        <v>3</v>
      </c>
      <c r="B3" s="342"/>
      <c r="C3" s="342"/>
      <c r="D3" s="342"/>
      <c r="E3" s="342"/>
      <c r="F3" s="209"/>
      <c r="G3" s="230"/>
      <c r="H3" s="230"/>
      <c r="I3" s="230"/>
      <c r="J3" s="230"/>
      <c r="K3" s="368" t="s">
        <v>4</v>
      </c>
      <c r="L3" s="369"/>
      <c r="M3" s="369"/>
      <c r="N3" s="369"/>
      <c r="O3" s="369"/>
      <c r="P3" s="369"/>
      <c r="Q3" s="369"/>
      <c r="R3" s="208"/>
      <c r="S3" s="239"/>
      <c r="T3" s="239"/>
      <c r="U3" s="1"/>
      <c r="V3" s="1"/>
      <c r="W3" s="1"/>
      <c r="X3" s="1"/>
      <c r="Y3" s="1"/>
      <c r="Z3" s="1"/>
    </row>
    <row r="4" spans="1:26" ht="38.25" customHeight="1">
      <c r="A4" s="372" t="s">
        <v>482</v>
      </c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3"/>
      <c r="N4" s="373"/>
      <c r="O4" s="373"/>
      <c r="P4" s="373"/>
      <c r="Q4" s="373"/>
      <c r="R4" s="373"/>
      <c r="S4" s="240"/>
      <c r="T4" s="240"/>
      <c r="U4" s="6"/>
      <c r="V4" s="6"/>
      <c r="W4" s="6"/>
      <c r="X4" s="6"/>
      <c r="Y4" s="6"/>
      <c r="Z4" s="6"/>
    </row>
    <row r="5" spans="1:26" ht="29.25" customHeight="1">
      <c r="A5" s="374" t="s">
        <v>138</v>
      </c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374"/>
      <c r="S5" s="374"/>
      <c r="T5" s="374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35"/>
      <c r="K6" s="9"/>
      <c r="L6" s="9"/>
      <c r="M6" s="9"/>
      <c r="N6" s="9"/>
      <c r="O6" s="9"/>
      <c r="P6" s="236"/>
      <c r="Q6" s="9"/>
      <c r="R6" s="34"/>
      <c r="S6" s="241"/>
      <c r="T6" s="241"/>
      <c r="U6" s="7"/>
      <c r="V6" s="7"/>
      <c r="W6" s="7"/>
      <c r="X6" s="7"/>
      <c r="Y6" s="7"/>
      <c r="Z6" s="7"/>
    </row>
    <row r="7" spans="1:26" ht="18" customHeight="1">
      <c r="A7" s="362" t="s">
        <v>5</v>
      </c>
      <c r="B7" s="359" t="s">
        <v>6</v>
      </c>
      <c r="C7" s="347"/>
      <c r="D7" s="371" t="s">
        <v>7</v>
      </c>
      <c r="E7" s="344"/>
      <c r="F7" s="344"/>
      <c r="G7" s="344"/>
      <c r="H7" s="344"/>
      <c r="I7" s="365"/>
      <c r="J7" s="351" t="s">
        <v>8</v>
      </c>
      <c r="K7" s="351" t="s">
        <v>9</v>
      </c>
      <c r="L7" s="351" t="s">
        <v>10</v>
      </c>
      <c r="M7" s="351" t="s">
        <v>11</v>
      </c>
      <c r="N7" s="351" t="s">
        <v>12</v>
      </c>
      <c r="O7" s="351" t="s">
        <v>13</v>
      </c>
      <c r="P7" s="354" t="s">
        <v>480</v>
      </c>
      <c r="Q7" s="351" t="s">
        <v>481</v>
      </c>
      <c r="R7" s="345" t="s">
        <v>14</v>
      </c>
      <c r="S7" s="346"/>
      <c r="T7" s="347"/>
      <c r="U7" s="7"/>
      <c r="V7" s="7"/>
      <c r="W7" s="7"/>
      <c r="X7" s="7"/>
      <c r="Y7" s="7"/>
      <c r="Z7" s="7"/>
    </row>
    <row r="8" spans="1:26" ht="27.75" customHeight="1">
      <c r="A8" s="363"/>
      <c r="B8" s="360"/>
      <c r="C8" s="361"/>
      <c r="D8" s="357" t="s">
        <v>15</v>
      </c>
      <c r="E8" s="357" t="s">
        <v>16</v>
      </c>
      <c r="F8" s="351" t="s">
        <v>17</v>
      </c>
      <c r="G8" s="357" t="s">
        <v>18</v>
      </c>
      <c r="H8" s="351" t="s">
        <v>19</v>
      </c>
      <c r="I8" s="351" t="s">
        <v>20</v>
      </c>
      <c r="J8" s="352"/>
      <c r="K8" s="352"/>
      <c r="L8" s="352"/>
      <c r="M8" s="352"/>
      <c r="N8" s="352"/>
      <c r="O8" s="352"/>
      <c r="P8" s="355"/>
      <c r="Q8" s="352"/>
      <c r="R8" s="348"/>
      <c r="S8" s="349"/>
      <c r="T8" s="350"/>
      <c r="U8" s="7"/>
      <c r="V8" s="7"/>
      <c r="W8" s="7"/>
      <c r="X8" s="7"/>
      <c r="Y8" s="7"/>
      <c r="Z8" s="7"/>
    </row>
    <row r="9" spans="1:26" ht="86.25" customHeight="1">
      <c r="A9" s="358"/>
      <c r="B9" s="348"/>
      <c r="C9" s="350"/>
      <c r="D9" s="358"/>
      <c r="E9" s="353"/>
      <c r="F9" s="353"/>
      <c r="G9" s="353"/>
      <c r="H9" s="353"/>
      <c r="I9" s="353"/>
      <c r="J9" s="352"/>
      <c r="K9" s="353"/>
      <c r="L9" s="353"/>
      <c r="M9" s="353"/>
      <c r="N9" s="353"/>
      <c r="O9" s="353"/>
      <c r="P9" s="356"/>
      <c r="Q9" s="353"/>
      <c r="R9" s="12" t="s">
        <v>21</v>
      </c>
      <c r="S9" s="242" t="s">
        <v>22</v>
      </c>
      <c r="T9" s="242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64" t="s">
        <v>25</v>
      </c>
      <c r="C10" s="365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25"/>
      <c r="Q10" s="14" t="s">
        <v>38</v>
      </c>
      <c r="R10" s="14" t="s">
        <v>39</v>
      </c>
      <c r="S10" s="243" t="s">
        <v>40</v>
      </c>
      <c r="T10" s="243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697.5</v>
      </c>
      <c r="E11" s="20">
        <f>SUM('Mau A1'!N11:N30)</f>
        <v>86</v>
      </c>
      <c r="F11" s="20">
        <f>SUM('Mau A1'!O11:O30)</f>
        <v>0</v>
      </c>
      <c r="G11" s="20">
        <f>SUM('Mau A1'!P11:P30)</f>
        <v>783.5</v>
      </c>
      <c r="H11" s="20">
        <f>SUM('Mau A1'!Q11:Q30)</f>
        <v>21.4</v>
      </c>
      <c r="I11" s="20">
        <f>SUM('Mau A1'!R11:R30)</f>
        <v>0</v>
      </c>
      <c r="J11" s="20">
        <f>SUM('Mau A1'!T11:T30)</f>
        <v>430</v>
      </c>
      <c r="K11" s="20">
        <f>SUM('Mau A1'!V11:V30)</f>
        <v>112</v>
      </c>
      <c r="L11" s="20">
        <f>SUM('Mau A1'!X11:X30)</f>
        <v>56</v>
      </c>
      <c r="M11" s="20">
        <f>SUM('Mau A1'!Y11:Y30)</f>
        <v>353.5</v>
      </c>
      <c r="N11" s="20">
        <f>SUM('Mau A1'!Z11:Z30)</f>
        <v>-90.6</v>
      </c>
      <c r="O11" s="20">
        <f>SUM('Mau A1'!AA11:AA30)</f>
        <v>-56</v>
      </c>
      <c r="P11" s="226">
        <f>SUM('Mau A1'!AC11:AC30)</f>
        <v>206.89999999999998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44">
        <f t="shared" ref="S11:S37" si="1">ROUND(IF(AND(N11&gt;0,O11&gt;0,M11&lt;=0,R11=0),P11-Q11,IF(AND(P11&gt;0,R11=200),P11-Q11-R11, )),1)</f>
        <v>6.9</v>
      </c>
      <c r="T11" s="245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11">
        <f>SUM('Mau A1'!N31:N50)</f>
        <v>129</v>
      </c>
      <c r="F12" s="211">
        <f>SUM('Mau A1'!O31:O50)</f>
        <v>0</v>
      </c>
      <c r="G12" s="211">
        <f>SUM('Mau A1'!P31:P50)</f>
        <v>865.1</v>
      </c>
      <c r="H12" s="211">
        <f>SUM('Mau A1'!Q31:Q50)</f>
        <v>21.4</v>
      </c>
      <c r="I12" s="211">
        <f>SUM('Mau A1'!R31:R50)</f>
        <v>0</v>
      </c>
      <c r="J12" s="211">
        <f>SUM('Mau A1'!T31:T50)</f>
        <v>430</v>
      </c>
      <c r="K12" s="211">
        <f>SUM('Mau A1'!V31:V50)</f>
        <v>112</v>
      </c>
      <c r="L12" s="211">
        <f>SUM('Mau A1'!X31:X50)</f>
        <v>56</v>
      </c>
      <c r="M12" s="211">
        <f>SUM('Mau A1'!Y31:Y50)</f>
        <v>435.1</v>
      </c>
      <c r="N12" s="211">
        <f>SUM('Mau A1'!Z31:Z50)</f>
        <v>-90.6</v>
      </c>
      <c r="O12" s="211">
        <f>SUM('Mau A1'!AA31:AA50)</f>
        <v>-56</v>
      </c>
      <c r="P12" s="227">
        <f>SUM('Mau A1'!AC31:AC50)</f>
        <v>288.5</v>
      </c>
      <c r="Q12" s="211">
        <f>SUM('Mau A1'!AB31:AB50)</f>
        <v>0</v>
      </c>
      <c r="R12" s="21">
        <f t="shared" si="0"/>
        <v>200</v>
      </c>
      <c r="S12" s="245">
        <f t="shared" si="1"/>
        <v>88.5</v>
      </c>
      <c r="T12" s="245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336" t="str">
        <f>IF('Mau A1'!B51="","",'Mau A1'!B51)</f>
        <v>Nguyễn Văn</v>
      </c>
      <c r="C13" s="337" t="str">
        <f>IF('Mau A1'!C51="","",'Mau A1'!C51)</f>
        <v>Minh</v>
      </c>
      <c r="D13" s="29">
        <f>SUM('Mau A1'!M51:M70)</f>
        <v>826.5</v>
      </c>
      <c r="E13" s="211">
        <f>SUM('Mau A1'!N51:N70)</f>
        <v>64.5</v>
      </c>
      <c r="F13" s="211">
        <f>SUM('Mau A1'!O51:O70)</f>
        <v>0</v>
      </c>
      <c r="G13" s="211">
        <f>SUM('Mau A1'!P51:P70)</f>
        <v>891</v>
      </c>
      <c r="H13" s="211">
        <f>SUM('Mau A1'!Q51:Q70)</f>
        <v>0</v>
      </c>
      <c r="I13" s="211">
        <f>SUM('Mau A1'!R51:R70)</f>
        <v>0</v>
      </c>
      <c r="J13" s="211">
        <f>SUM('Mau A1'!T51:T70)</f>
        <v>430</v>
      </c>
      <c r="K13" s="211">
        <f>SUM('Mau A1'!V51:V70)</f>
        <v>112</v>
      </c>
      <c r="L13" s="211">
        <f>SUM('Mau A1'!X51:X70)</f>
        <v>56</v>
      </c>
      <c r="M13" s="211">
        <f>SUM('Mau A1'!Y51:Y70)</f>
        <v>461</v>
      </c>
      <c r="N13" s="211">
        <f>SUM('Mau A1'!Z51:Z70)</f>
        <v>-112</v>
      </c>
      <c r="O13" s="211">
        <f>SUM('Mau A1'!AA51:AA70)</f>
        <v>-56</v>
      </c>
      <c r="P13" s="222">
        <f>SUM('Mau A1'!AC51:AC70)</f>
        <v>293</v>
      </c>
      <c r="Q13" s="211">
        <f>SUM('Mau A1'!AB51:AB70)</f>
        <v>0</v>
      </c>
      <c r="R13" s="21">
        <f t="shared" si="0"/>
        <v>200</v>
      </c>
      <c r="S13" s="245">
        <f t="shared" si="1"/>
        <v>93</v>
      </c>
      <c r="T13" s="245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336" t="str">
        <f>IF('Mau A1'!B71="","",'Mau A1'!B71)</f>
        <v>Vũ Thị Thái</v>
      </c>
      <c r="C14" s="337" t="str">
        <f>IF('Mau A1'!C71="","",'Mau A1'!C71)</f>
        <v>Linh</v>
      </c>
      <c r="D14" s="29">
        <f>SUM('Mau A1'!M71:M90)</f>
        <v>705</v>
      </c>
      <c r="E14" s="211">
        <f>SUM('Mau A1'!N71:N90)</f>
        <v>64.5</v>
      </c>
      <c r="F14" s="211">
        <f>SUM('Mau A1'!O71:O90)</f>
        <v>0</v>
      </c>
      <c r="G14" s="211">
        <f>SUM('Mau A1'!P71:P90)</f>
        <v>769.5</v>
      </c>
      <c r="H14" s="211">
        <f>SUM('Mau A1'!Q71:Q90)</f>
        <v>0</v>
      </c>
      <c r="I14" s="211">
        <f>SUM('Mau A1'!R71:R90)</f>
        <v>0</v>
      </c>
      <c r="J14" s="211">
        <f>SUM('Mau A1'!T71:T90)</f>
        <v>430</v>
      </c>
      <c r="K14" s="211">
        <f>SUM('Mau A1'!V71:V90)</f>
        <v>112</v>
      </c>
      <c r="L14" s="211">
        <f>SUM('Mau A1'!X71:X90)</f>
        <v>56</v>
      </c>
      <c r="M14" s="211">
        <f>SUM('Mau A1'!Y71:Y90)</f>
        <v>339.5</v>
      </c>
      <c r="N14" s="211">
        <f>SUM('Mau A1'!Z71:Z90)</f>
        <v>-112</v>
      </c>
      <c r="O14" s="211">
        <f>SUM('Mau A1'!AA71:AA90)</f>
        <v>-56</v>
      </c>
      <c r="P14" s="222">
        <f>SUM('Mau A1'!AC71:AC90)</f>
        <v>171.5</v>
      </c>
      <c r="Q14" s="211">
        <f>SUM('Mau A1'!AB71:AB90)</f>
        <v>0</v>
      </c>
      <c r="R14" s="21">
        <f t="shared" si="0"/>
        <v>171.5</v>
      </c>
      <c r="S14" s="245">
        <f t="shared" si="1"/>
        <v>0</v>
      </c>
      <c r="T14" s="245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336" t="str">
        <f>IF('Mau A1'!B91="","",'Mau A1'!B91)</f>
        <v>Nguyễn Văn</v>
      </c>
      <c r="C15" s="337" t="str">
        <f>IF('Mau A1'!C91="","",'Mau A1'!C91)</f>
        <v>Danh</v>
      </c>
      <c r="D15" s="29">
        <f>SUM('Mau A1'!M91:M120)</f>
        <v>1321.6</v>
      </c>
      <c r="E15" s="211">
        <f>SUM('Mau A1'!N91:N120)</f>
        <v>64.5</v>
      </c>
      <c r="F15" s="211">
        <f>SUM('Mau A1'!O91:O120)</f>
        <v>0</v>
      </c>
      <c r="G15" s="211">
        <f>SUM('Mau A1'!P91:P120)</f>
        <v>1386.1</v>
      </c>
      <c r="H15" s="211">
        <f>SUM('Mau A1'!Q91:Q120)</f>
        <v>0</v>
      </c>
      <c r="I15" s="211">
        <f>SUM('Mau A1'!R91:R120)</f>
        <v>0</v>
      </c>
      <c r="J15" s="211">
        <f>SUM('Mau A1'!T91:T120)</f>
        <v>430</v>
      </c>
      <c r="K15" s="211">
        <f>SUM('Mau A1'!V91:V120)</f>
        <v>112</v>
      </c>
      <c r="L15" s="211">
        <f>SUM('Mau A1'!X91:X120)</f>
        <v>56</v>
      </c>
      <c r="M15" s="211">
        <f>SUM('Mau A1'!Y91:Y120)</f>
        <v>956.1</v>
      </c>
      <c r="N15" s="211">
        <f>SUM('Mau A1'!Z91:Z120)</f>
        <v>-112</v>
      </c>
      <c r="O15" s="211">
        <f>SUM('Mau A1'!AA91:AA120)</f>
        <v>-56</v>
      </c>
      <c r="P15" s="222">
        <f>SUM('Mau A1'!AC91:AC120)</f>
        <v>788.1</v>
      </c>
      <c r="Q15" s="211">
        <f>SUM('Mau A1'!AB91:AB120)</f>
        <v>0</v>
      </c>
      <c r="R15" s="21">
        <f t="shared" si="0"/>
        <v>200</v>
      </c>
      <c r="S15" s="245">
        <f t="shared" si="1"/>
        <v>588.1</v>
      </c>
      <c r="T15" s="245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336" t="str">
        <f>IF('Mau A1'!B121="","",'Mau A1'!B121)</f>
        <v xml:space="preserve">Nguyễn Thị </v>
      </c>
      <c r="C16" s="337" t="str">
        <f>IF('Mau A1'!C121="","",'Mau A1'!C121)</f>
        <v>Thủy</v>
      </c>
      <c r="D16" s="29">
        <f>SUM('Mau A1'!M121:M141)</f>
        <v>957</v>
      </c>
      <c r="E16" s="211">
        <f>SUM('Mau A1'!N121:N141)</f>
        <v>64.5</v>
      </c>
      <c r="F16" s="211">
        <f>SUM('Mau A1'!O121:O141)</f>
        <v>0</v>
      </c>
      <c r="G16" s="211">
        <f>SUM('Mau A1'!P121:P141)</f>
        <v>1021.5</v>
      </c>
      <c r="H16" s="211">
        <f>SUM('Mau A1'!Q121:Q141)</f>
        <v>0</v>
      </c>
      <c r="I16" s="211">
        <f>SUM('Mau A1'!R121:R141)</f>
        <v>0</v>
      </c>
      <c r="J16" s="211">
        <f>SUM('Mau A1'!T121:T141)</f>
        <v>430</v>
      </c>
      <c r="K16" s="211">
        <f>SUM('Mau A1'!V121:V141)</f>
        <v>112</v>
      </c>
      <c r="L16" s="211">
        <f>SUM('Mau A1'!X121:X141)</f>
        <v>56</v>
      </c>
      <c r="M16" s="211">
        <f>SUM('Mau A1'!Y121:Y141)</f>
        <v>591.5</v>
      </c>
      <c r="N16" s="211">
        <f>SUM('Mau A1'!Z121:Z141)</f>
        <v>-112</v>
      </c>
      <c r="O16" s="211">
        <f>SUM('Mau A1'!AA121:AA141)</f>
        <v>-56</v>
      </c>
      <c r="P16" s="222">
        <f>SUM('Mau A1'!AC121:AC141)</f>
        <v>423.5</v>
      </c>
      <c r="Q16" s="211">
        <f>SUM('Mau A1'!AB121:AB141)</f>
        <v>0</v>
      </c>
      <c r="R16" s="21">
        <f t="shared" si="0"/>
        <v>200</v>
      </c>
      <c r="S16" s="244">
        <f t="shared" si="1"/>
        <v>223.5</v>
      </c>
      <c r="T16" s="245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A1'!B142="","",'Mau A1'!B142)</f>
        <v>Nguyễn Thị Thu</v>
      </c>
      <c r="C17" s="28" t="str">
        <f>IF('Mau A1'!C142="","",'Mau A1'!C142)</f>
        <v>Hồng</v>
      </c>
      <c r="D17" s="29">
        <f>SUM('Mau A1'!M142:M160)</f>
        <v>761.2</v>
      </c>
      <c r="E17" s="211">
        <f>SUM('Mau A1'!N142:N160)</f>
        <v>64.5</v>
      </c>
      <c r="F17" s="211">
        <f>SUM('Mau A1'!O142:O160)</f>
        <v>0</v>
      </c>
      <c r="G17" s="211">
        <f>SUM('Mau A1'!P142:P160)</f>
        <v>825.7</v>
      </c>
      <c r="H17" s="211">
        <f>SUM('Mau A1'!Q142:Q160)</f>
        <v>0</v>
      </c>
      <c r="I17" s="211">
        <f>SUM('Mau A1'!R142:R160)</f>
        <v>0</v>
      </c>
      <c r="J17" s="211">
        <f>SUM('Mau A1'!T142:T160)</f>
        <v>430</v>
      </c>
      <c r="K17" s="211">
        <f>SUM('Mau A1'!V142:V160)</f>
        <v>112</v>
      </c>
      <c r="L17" s="211">
        <f>SUM('Mau A1'!X142:X160)</f>
        <v>56</v>
      </c>
      <c r="M17" s="211">
        <f>SUM('Mau A1'!Y142:Y160)</f>
        <v>395.7</v>
      </c>
      <c r="N17" s="211">
        <f>SUM('Mau A1'!Z142:Z160)</f>
        <v>-112</v>
      </c>
      <c r="O17" s="211">
        <f>SUM('Mau A1'!AA142:AA160)</f>
        <v>-56</v>
      </c>
      <c r="P17" s="222">
        <f>SUM('Mau A1'!AC142:AC160)</f>
        <v>227.7</v>
      </c>
      <c r="Q17" s="211">
        <f>SUM('Mau A1'!AB142:AB160)</f>
        <v>0</v>
      </c>
      <c r="R17" s="21">
        <f t="shared" si="0"/>
        <v>200</v>
      </c>
      <c r="S17" s="245">
        <f t="shared" si="1"/>
        <v>27.7</v>
      </c>
      <c r="T17" s="245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336" t="str">
        <f>IF('Mau A1'!B161="","",'Mau A1'!B161)</f>
        <v xml:space="preserve">Lê Hồng </v>
      </c>
      <c r="C18" s="337" t="str">
        <f>IF('Mau A1'!C161="","",'Mau A1'!C161)</f>
        <v>Thái</v>
      </c>
      <c r="D18" s="29">
        <f>SUM('Mau A1'!M161:M180)</f>
        <v>681</v>
      </c>
      <c r="E18" s="211">
        <f>SUM('Mau A1'!N161:N180)</f>
        <v>0</v>
      </c>
      <c r="F18" s="211">
        <f>SUM('Mau A1'!O161:O180)</f>
        <v>0</v>
      </c>
      <c r="G18" s="211">
        <f>SUM('Mau A1'!P161:P180)</f>
        <v>681</v>
      </c>
      <c r="H18" s="211">
        <f>SUM('Mau A1'!Q161:Q180)</f>
        <v>0</v>
      </c>
      <c r="I18" s="211">
        <f>SUM('Mau A1'!R161:R180)</f>
        <v>0</v>
      </c>
      <c r="J18" s="211">
        <f>SUM('Mau A1'!T161:T180)</f>
        <v>312.72727272727275</v>
      </c>
      <c r="K18" s="211">
        <f>SUM('Mau A1'!V161:V180)</f>
        <v>112</v>
      </c>
      <c r="L18" s="211">
        <f>SUM('Mau A1'!X161:X180)</f>
        <v>56</v>
      </c>
      <c r="M18" s="211">
        <f>SUM('Mau A1'!Y161:Y180)</f>
        <v>368.3</v>
      </c>
      <c r="N18" s="211">
        <f>SUM('Mau A1'!Z161:Z180)</f>
        <v>-112</v>
      </c>
      <c r="O18" s="211">
        <f>SUM('Mau A1'!AA161:AA180)</f>
        <v>-56</v>
      </c>
      <c r="P18" s="222">
        <f>SUM('Mau A1'!AC161:AC180)</f>
        <v>200.3</v>
      </c>
      <c r="Q18" s="211">
        <f>SUM('Mau A1'!AB161:AB180)</f>
        <v>0</v>
      </c>
      <c r="R18" s="21">
        <f t="shared" si="0"/>
        <v>200</v>
      </c>
      <c r="S18" s="245">
        <f t="shared" si="1"/>
        <v>0.3</v>
      </c>
      <c r="T18" s="245">
        <f t="shared" si="2"/>
        <v>0</v>
      </c>
      <c r="U18" s="22"/>
      <c r="V18" s="22"/>
      <c r="W18" s="22"/>
      <c r="X18" s="22"/>
      <c r="Y18" s="22"/>
      <c r="Z18" s="22"/>
    </row>
    <row r="19" spans="1:26" s="122" customFormat="1" ht="18" customHeight="1">
      <c r="A19" s="94">
        <v>9</v>
      </c>
      <c r="B19" s="218" t="str">
        <f>IF('Mau A1'!B181="","",'Mau A1'!B181)</f>
        <v>Huỳnh Quốc</v>
      </c>
      <c r="C19" s="219" t="str">
        <f>IF('Mau A1'!C181="","",'Mau A1'!C181)</f>
        <v>Dũng</v>
      </c>
      <c r="D19" s="220">
        <f>SUM('Mau A1'!M181:M200)</f>
        <v>661.6</v>
      </c>
      <c r="E19" s="221">
        <f>SUM('Mau A1'!N181)</f>
        <v>64.5</v>
      </c>
      <c r="F19" s="221">
        <f>SUM('Mau A1'!O181)</f>
        <v>0</v>
      </c>
      <c r="G19" s="221">
        <f>SUM('Mau A1'!P181)</f>
        <v>726.1</v>
      </c>
      <c r="H19" s="221">
        <f>SUM('Mau A1'!Q181)</f>
        <v>0</v>
      </c>
      <c r="I19" s="221">
        <f>SUM('Mau A1'!R181)</f>
        <v>0</v>
      </c>
      <c r="J19" s="221">
        <f>SUM('Mau A1'!T181)</f>
        <v>430</v>
      </c>
      <c r="K19" s="221">
        <f>SUM('Mau A1'!V181)</f>
        <v>112</v>
      </c>
      <c r="L19" s="221">
        <f>SUM('Mau A1'!X181)</f>
        <v>56</v>
      </c>
      <c r="M19" s="221">
        <f>SUM('Mau A1'!Y181)</f>
        <v>296.10000000000002</v>
      </c>
      <c r="N19" s="221">
        <f>SUM('Mau A1'!$Z$181)</f>
        <v>-112</v>
      </c>
      <c r="O19" s="221">
        <f>SUM('Mau A1'!AA181)</f>
        <v>-56</v>
      </c>
      <c r="P19" s="222">
        <f>SUM('Mau A1'!AC181)</f>
        <v>128.10000000000002</v>
      </c>
      <c r="Q19" s="221">
        <f>SUM('Mau A1'!AB181)</f>
        <v>0</v>
      </c>
      <c r="R19" s="223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128.1</v>
      </c>
      <c r="S19" s="245">
        <f t="shared" ref="S19:S20" si="4">ROUND(IF(AND(N19&gt;0,O19&gt;0,M19&lt;=0,R19=0),P19-Q19,IF(AND(P19&gt;0,R19=200),P19-Q19-R19, )),1)</f>
        <v>0</v>
      </c>
      <c r="T19" s="245">
        <f t="shared" ref="T19:T20" si="5">ROUND(IF(SUM(M19:O19)-Q19&lt;0,SUM(M19:O19)-Q19, ),1)</f>
        <v>0</v>
      </c>
      <c r="U19" s="224"/>
      <c r="V19" s="224"/>
      <c r="W19" s="224"/>
      <c r="X19" s="224"/>
      <c r="Y19" s="224"/>
      <c r="Z19" s="224"/>
    </row>
    <row r="20" spans="1:26" s="122" customFormat="1" ht="18" customHeight="1">
      <c r="A20" s="217">
        <v>10</v>
      </c>
      <c r="B20" s="338" t="str">
        <f>IF('Mau A1'!B201="","",'Mau A1'!B201)</f>
        <v>Hồ Ngọc</v>
      </c>
      <c r="C20" s="339" t="str">
        <f>IF('Mau A1'!C201="","",'Mau A1'!C201)</f>
        <v>Chi</v>
      </c>
      <c r="D20" s="220">
        <f>SUM('Mau A1'!M201:M220)</f>
        <v>799.59999999999991</v>
      </c>
      <c r="E20" s="221">
        <f>SUM('Mau A1'!N201)</f>
        <v>64.5</v>
      </c>
      <c r="F20" s="221">
        <f>SUM('Mau A1'!O201)</f>
        <v>0</v>
      </c>
      <c r="G20" s="211">
        <f>SUM('Mau A1'!P201:P220)</f>
        <v>864.09999999999991</v>
      </c>
      <c r="H20" s="221">
        <f>SUM('Mau A1'!Q201)</f>
        <v>0</v>
      </c>
      <c r="I20" s="221">
        <f>SUM('Mau A1'!R201)</f>
        <v>0</v>
      </c>
      <c r="J20" s="221">
        <f>SUM('Mau A1'!T201)</f>
        <v>430</v>
      </c>
      <c r="K20" s="221">
        <f>SUM('Mau A1'!V201)</f>
        <v>112</v>
      </c>
      <c r="L20" s="221">
        <f>SUM('Mau A1'!X163:X182)</f>
        <v>56</v>
      </c>
      <c r="M20" s="221">
        <f>SUM('Mau A1'!Y201)</f>
        <v>434.1</v>
      </c>
      <c r="N20" s="221">
        <f>SUM('Mau A1'!$Z$201)</f>
        <v>-112</v>
      </c>
      <c r="O20" s="221">
        <f>SUM('Mau A1'!AA201)</f>
        <v>-56</v>
      </c>
      <c r="P20" s="222">
        <f>SUM('Mau A1'!AC201)</f>
        <v>266.10000000000002</v>
      </c>
      <c r="Q20" s="221">
        <f>SUM('Mau A1'!AB201)</f>
        <v>0</v>
      </c>
      <c r="R20" s="223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245">
        <f t="shared" si="4"/>
        <v>66.099999999999994</v>
      </c>
      <c r="T20" s="245">
        <f t="shared" si="5"/>
        <v>0</v>
      </c>
      <c r="U20" s="224"/>
      <c r="V20" s="224"/>
      <c r="W20" s="224"/>
      <c r="X20" s="224"/>
      <c r="Y20" s="224"/>
      <c r="Z20" s="224"/>
    </row>
    <row r="21" spans="1:26" ht="18" customHeight="1">
      <c r="A21" s="94">
        <v>11</v>
      </c>
      <c r="B21" s="27" t="str">
        <f>IF('Mau A1'!B221="","",'Mau A1'!B221)</f>
        <v>Nguyễn Thị Khánh</v>
      </c>
      <c r="C21" s="28" t="str">
        <f>IF('Mau A1'!C221="","",'Mau A1'!C221)</f>
        <v>Thư</v>
      </c>
      <c r="D21" s="29">
        <f>SUM('Mau A1'!M221:M239)</f>
        <v>740.3</v>
      </c>
      <c r="E21" s="211">
        <f>SUM('Mau A1'!N221:N239)</f>
        <v>64.5</v>
      </c>
      <c r="F21" s="211">
        <f>SUM('Mau A1'!O221:O239)</f>
        <v>0</v>
      </c>
      <c r="G21" s="211">
        <f>SUM('Mau A1'!P221:P239)</f>
        <v>804.8</v>
      </c>
      <c r="H21" s="211">
        <f>SUM('Mau A1'!Q221:Q239)</f>
        <v>0</v>
      </c>
      <c r="I21" s="211">
        <f>SUM('Mau A1'!R221:R239)</f>
        <v>0</v>
      </c>
      <c r="J21" s="211">
        <f>SUM('Mau A1'!T221:T239)</f>
        <v>430</v>
      </c>
      <c r="K21" s="211">
        <f>SUM('Mau A1'!V221:V239)</f>
        <v>112</v>
      </c>
      <c r="L21" s="211">
        <f>SUM('Mau A1'!X221:X239)</f>
        <v>56</v>
      </c>
      <c r="M21" s="211">
        <f>SUM('Mau A1'!Y221:Y239)</f>
        <v>374.8</v>
      </c>
      <c r="N21" s="211">
        <f>SUM('Mau A1'!Z221:Z239)</f>
        <v>-112</v>
      </c>
      <c r="O21" s="211">
        <f>SUM('Mau A1'!AA221:AA239)</f>
        <v>-56</v>
      </c>
      <c r="P21" s="222">
        <f>SUM('Mau A1'!AC221:AC239)</f>
        <v>206.8</v>
      </c>
      <c r="Q21" s="211">
        <f>SUM('Mau A1'!AB221:AB239)</f>
        <v>0</v>
      </c>
      <c r="R21" s="21">
        <f t="shared" si="0"/>
        <v>200</v>
      </c>
      <c r="S21" s="245">
        <f t="shared" si="1"/>
        <v>6.8</v>
      </c>
      <c r="T21" s="245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94">
        <v>12</v>
      </c>
      <c r="B22" s="336" t="str">
        <f>IF('Mau A1'!B240="","",'Mau A1'!B240)</f>
        <v>Nguyễn Sanh</v>
      </c>
      <c r="C22" s="337" t="s">
        <v>42</v>
      </c>
      <c r="D22" s="29">
        <f>SUM('Mau A1'!M240:M256)</f>
        <v>665.3</v>
      </c>
      <c r="E22" s="211">
        <f>SUM('Mau A1'!N240:N256)</f>
        <v>64.5</v>
      </c>
      <c r="F22" s="211">
        <f>SUM('Mau A1'!O240:O256)</f>
        <v>0</v>
      </c>
      <c r="G22" s="211">
        <f>SUM('Mau A1'!P240:P256)</f>
        <v>729.8</v>
      </c>
      <c r="H22" s="211">
        <f>SUM('Mau A1'!Q240:Q256)</f>
        <v>0</v>
      </c>
      <c r="I22" s="211">
        <f>SUM('Mau A1'!R240:R256)</f>
        <v>0</v>
      </c>
      <c r="J22" s="211">
        <f>SUM('Mau A1'!T240:T256)</f>
        <v>430</v>
      </c>
      <c r="K22" s="211">
        <f>SUM('Mau A1'!V240:V256)</f>
        <v>112</v>
      </c>
      <c r="L22" s="211">
        <f>SUM('Mau A1'!X240:X256)</f>
        <v>56</v>
      </c>
      <c r="M22" s="211">
        <f>SUM('Mau A1'!Y240:Y256)</f>
        <v>299.8</v>
      </c>
      <c r="N22" s="211">
        <f>SUM('Mau A1'!Z240:Z256)</f>
        <v>-112</v>
      </c>
      <c r="O22" s="211">
        <f>SUM('Mau A1'!AA240:AA256)</f>
        <v>-56</v>
      </c>
      <c r="P22" s="222">
        <f>SUM('Mau A1'!AC240:AC256)</f>
        <v>131.80000000000001</v>
      </c>
      <c r="Q22" s="211">
        <f>SUM('Mau A1'!AB240:AB256)</f>
        <v>0</v>
      </c>
      <c r="R22" s="21">
        <f t="shared" si="0"/>
        <v>131.80000000000001</v>
      </c>
      <c r="S22" s="245">
        <f t="shared" si="1"/>
        <v>0</v>
      </c>
      <c r="T22" s="245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94">
        <v>13</v>
      </c>
      <c r="B23" s="336" t="str">
        <f>IF('Mau A1'!B260="","",'Mau A1'!B260)</f>
        <v>Võ Anh</v>
      </c>
      <c r="C23" s="337" t="s">
        <v>43</v>
      </c>
      <c r="D23" s="29">
        <f>SUM('Mau A1'!M260:M277)</f>
        <v>767.90000000000009</v>
      </c>
      <c r="E23" s="211">
        <f>SUM('Mau A1'!N260:N277)</f>
        <v>64.5</v>
      </c>
      <c r="F23" s="211">
        <f>SUM('Mau A1'!O260:O277)</f>
        <v>0</v>
      </c>
      <c r="G23" s="211">
        <f>SUM('Mau A1'!P260:P277)</f>
        <v>832.40000000000009</v>
      </c>
      <c r="H23" s="211">
        <f>SUM('Mau A1'!Q260:Q277)</f>
        <v>0</v>
      </c>
      <c r="I23" s="211">
        <f>SUM('Mau A1'!R260:R277)</f>
        <v>0</v>
      </c>
      <c r="J23" s="211">
        <f>SUM('Mau A1'!T260:T277)</f>
        <v>430</v>
      </c>
      <c r="K23" s="211">
        <f>SUM('Mau A1'!V260:V277)</f>
        <v>112</v>
      </c>
      <c r="L23" s="211">
        <f>SUM('Mau A1'!X260:X277)</f>
        <v>56</v>
      </c>
      <c r="M23" s="211">
        <f>SUM('Mau A1'!Y260:Y277)</f>
        <v>402.4</v>
      </c>
      <c r="N23" s="211">
        <f>SUM('Mau A1'!Z260:Z277)</f>
        <v>-112</v>
      </c>
      <c r="O23" s="211">
        <f>SUM('Mau A1'!AA260:AA277)</f>
        <v>-56</v>
      </c>
      <c r="P23" s="222">
        <f>SUM('Mau A1'!AC260:AC277)</f>
        <v>234.39999999999998</v>
      </c>
      <c r="Q23" s="211">
        <f>SUM('Mau A1'!AB260:AB277)</f>
        <v>0</v>
      </c>
      <c r="R23" s="21">
        <f t="shared" si="0"/>
        <v>200</v>
      </c>
      <c r="S23" s="245">
        <f t="shared" si="1"/>
        <v>34.4</v>
      </c>
      <c r="T23" s="245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94">
        <v>14</v>
      </c>
      <c r="B24" s="336" t="str">
        <f>IF('Mau A1'!B280="","",'Mau A1'!B280)</f>
        <v>Ng Ng Hoàng Ngọc</v>
      </c>
      <c r="C24" s="337" t="s">
        <v>44</v>
      </c>
      <c r="D24" s="29">
        <f>SUM('Mau A1'!M280:M299)</f>
        <v>807.90000000000009</v>
      </c>
      <c r="E24" s="301">
        <f>SUM('Mau A1'!N280:N299)</f>
        <v>64.5</v>
      </c>
      <c r="F24" s="301">
        <f>SUM('Mau A1'!O280:O299)</f>
        <v>0</v>
      </c>
      <c r="G24" s="301">
        <f>SUM('Mau A1'!P280:P299)</f>
        <v>872.40000000000009</v>
      </c>
      <c r="H24" s="301">
        <f>SUM('Mau A1'!Q280:Q299)</f>
        <v>0</v>
      </c>
      <c r="I24" s="301">
        <f>SUM('Mau A1'!R280:R299)</f>
        <v>0</v>
      </c>
      <c r="J24" s="301">
        <f>SUM('Mau A1'!S280:S299)</f>
        <v>430</v>
      </c>
      <c r="K24" s="301">
        <f>SUM('Mau A1'!V280:V299)</f>
        <v>112</v>
      </c>
      <c r="L24" s="301">
        <f>SUM('Mau A1'!X280:X299)</f>
        <v>56</v>
      </c>
      <c r="M24" s="301">
        <f>SUM('Mau A1'!Y280:Y299)</f>
        <v>442.4</v>
      </c>
      <c r="N24" s="301">
        <f>SUM('Mau A1'!Z280:Z299)</f>
        <v>-112</v>
      </c>
      <c r="O24" s="301">
        <f>SUM('Mau A1'!AA280:AA299)</f>
        <v>-56</v>
      </c>
      <c r="P24" s="301">
        <f>SUM('Mau A1'!AC280:AC299)</f>
        <v>274.39999999999998</v>
      </c>
      <c r="Q24" s="301">
        <f>SUM('Mau A1'!AB280:AB299)</f>
        <v>0</v>
      </c>
      <c r="R24" s="21">
        <f t="shared" si="0"/>
        <v>200</v>
      </c>
      <c r="S24" s="245">
        <f t="shared" si="1"/>
        <v>74.400000000000006</v>
      </c>
      <c r="T24" s="245">
        <f t="shared" si="2"/>
        <v>0</v>
      </c>
      <c r="U24" s="22"/>
      <c r="V24" s="22"/>
      <c r="W24" s="22"/>
      <c r="X24" s="22"/>
      <c r="Y24" s="22"/>
      <c r="Z24" s="22"/>
    </row>
    <row r="25" spans="1:26" ht="18" customHeight="1">
      <c r="A25" s="94">
        <v>15</v>
      </c>
      <c r="B25" s="336" t="str">
        <f>IF('Mau A1'!B300="","",'Mau A1'!B300)</f>
        <v xml:space="preserve">Trần Việt </v>
      </c>
      <c r="C25" s="337" t="str">
        <f>IF('Mau A1'!C300="","",'Mau A1'!C300)</f>
        <v>Khánh</v>
      </c>
      <c r="D25" s="29">
        <f>SUM('Mau A1'!M300:M319)</f>
        <v>915.09999999999991</v>
      </c>
      <c r="E25" s="211">
        <f>SUM('Mau A1'!N300:N319)</f>
        <v>64.5</v>
      </c>
      <c r="F25" s="211">
        <f>SUM('Mau A1'!O300:O319)</f>
        <v>0</v>
      </c>
      <c r="G25" s="211">
        <f>SUM('Mau A1'!P300:P319)</f>
        <v>979.59999999999991</v>
      </c>
      <c r="H25" s="211">
        <f>SUM('Mau A1'!Q300:Q319)</f>
        <v>0</v>
      </c>
      <c r="I25" s="211">
        <f>SUM('Mau A1'!R300:R319)</f>
        <v>0</v>
      </c>
      <c r="J25" s="211">
        <f>SUM('Mau A1'!T300:T319)</f>
        <v>430</v>
      </c>
      <c r="K25" s="211">
        <f>SUM('Mau A1'!V300:V319)</f>
        <v>112</v>
      </c>
      <c r="L25" s="211">
        <f>SUM('Mau A1'!X300:X319)</f>
        <v>56</v>
      </c>
      <c r="M25" s="211">
        <f>SUM('Mau A1'!Y300:Y319)</f>
        <v>549.6</v>
      </c>
      <c r="N25" s="211">
        <f>SUM('Mau A1'!Z300:Z319)</f>
        <v>-112</v>
      </c>
      <c r="O25" s="211">
        <f>SUM('Mau A1'!AA300:AA319)</f>
        <v>-56</v>
      </c>
      <c r="P25" s="222">
        <f>SUM('Mau A1'!AC300:AC319)</f>
        <v>381.6</v>
      </c>
      <c r="Q25" s="211">
        <f>SUM('Mau A1'!AB300:AB319)</f>
        <v>0</v>
      </c>
      <c r="R25" s="21">
        <f t="shared" si="0"/>
        <v>200</v>
      </c>
      <c r="S25" s="245">
        <f t="shared" si="1"/>
        <v>181.6</v>
      </c>
      <c r="T25" s="245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94">
        <v>16</v>
      </c>
      <c r="B26" s="336" t="str">
        <f>IF('Mau A1'!B320="","",'Mau A1'!B320)</f>
        <v>Đỗ Thị Hải</v>
      </c>
      <c r="C26" s="337" t="str">
        <f>IF('Mau A1'!C320="","",'Mau A1'!C320)</f>
        <v>Yến</v>
      </c>
      <c r="D26" s="29">
        <f>SUM('Mau A1'!M320:M339)</f>
        <v>946.7</v>
      </c>
      <c r="E26" s="211">
        <f>SUM('Mau A1'!N320:N339)</f>
        <v>64.5</v>
      </c>
      <c r="F26" s="211">
        <f>SUM('Mau A1'!O320:O339)</f>
        <v>0</v>
      </c>
      <c r="G26" s="211">
        <f>SUM('Mau A1'!P320:P339)</f>
        <v>1011.2</v>
      </c>
      <c r="H26" s="211">
        <f>SUM('Mau A1'!Q320:Q339)</f>
        <v>0</v>
      </c>
      <c r="I26" s="211">
        <f>SUM('Mau A1'!R320:R339)</f>
        <v>0</v>
      </c>
      <c r="J26" s="211">
        <f>SUM('Mau A1'!T320:T339)</f>
        <v>430</v>
      </c>
      <c r="K26" s="211">
        <f>SUM('Mau A1'!V320:V339)</f>
        <v>112</v>
      </c>
      <c r="L26" s="211">
        <f>SUM('Mau A1'!X320:X339)</f>
        <v>56</v>
      </c>
      <c r="M26" s="211">
        <f>SUM('Mau A1'!Y320:Y339)</f>
        <v>581.20000000000005</v>
      </c>
      <c r="N26" s="211">
        <f>SUM('Mau A1'!Z320:Z339)</f>
        <v>-112</v>
      </c>
      <c r="O26" s="211">
        <f>SUM('Mau A1'!AA320:AA339)</f>
        <v>-56</v>
      </c>
      <c r="P26" s="222">
        <f>SUM('Mau A1'!AC320:AC339)</f>
        <v>413.20000000000005</v>
      </c>
      <c r="Q26" s="211">
        <f>SUM('Mau A1'!AB320:AB339)</f>
        <v>0</v>
      </c>
      <c r="R26" s="21">
        <f t="shared" si="0"/>
        <v>200</v>
      </c>
      <c r="S26" s="245">
        <f t="shared" si="1"/>
        <v>213.2</v>
      </c>
      <c r="T26" s="245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94">
        <v>17</v>
      </c>
      <c r="B27" s="336" t="str">
        <f>IF('Mau A1'!B340="","",'Mau A1'!B340)</f>
        <v>Trần Vĩnh</v>
      </c>
      <c r="C27" s="337" t="str">
        <f>IF('Mau A1'!C340="","",'Mau A1'!C340)</f>
        <v>Xuyên</v>
      </c>
      <c r="D27" s="29">
        <f>SUM('Mau A1'!M340:M359)</f>
        <v>796</v>
      </c>
      <c r="E27" s="211">
        <f>SUM('Mau A1'!N340:N359)</f>
        <v>97.72727272727272</v>
      </c>
      <c r="F27" s="211">
        <f>SUM('Mau A1'!O340:O359)</f>
        <v>0</v>
      </c>
      <c r="G27" s="211">
        <f>SUM('Mau A1'!P340:P359)</f>
        <v>893.72727272727275</v>
      </c>
      <c r="H27" s="211">
        <f>SUM('Mau A1'!Q340:Q359)</f>
        <v>21.4</v>
      </c>
      <c r="I27" s="211">
        <f>SUM('Mau A1'!R340:R359)</f>
        <v>0</v>
      </c>
      <c r="J27" s="211">
        <f>SUM('Mau A1'!T340:T359)</f>
        <v>430</v>
      </c>
      <c r="K27" s="211">
        <f>SUM('Mau A1'!V340:V359)</f>
        <v>112</v>
      </c>
      <c r="L27" s="211">
        <f>SUM('Mau A1'!X340:X359)</f>
        <v>56</v>
      </c>
      <c r="M27" s="211">
        <f>SUM('Mau A1'!Y340:Y359)</f>
        <v>463.7</v>
      </c>
      <c r="N27" s="211">
        <f>SUM('Mau A1'!Z340:Z359)</f>
        <v>-90.6</v>
      </c>
      <c r="O27" s="211">
        <f>SUM('Mau A1'!AA340:AA359)</f>
        <v>-56</v>
      </c>
      <c r="P27" s="222">
        <f>SUM('Mau A1'!AC340:AC359)</f>
        <v>317.10000000000002</v>
      </c>
      <c r="Q27" s="211">
        <f>SUM('Mau A1'!AB340:AB359)</f>
        <v>0</v>
      </c>
      <c r="R27" s="21">
        <f t="shared" si="0"/>
        <v>200</v>
      </c>
      <c r="S27" s="244">
        <f t="shared" si="1"/>
        <v>117.1</v>
      </c>
      <c r="T27" s="245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94">
        <v>18</v>
      </c>
      <c r="B28" s="336" t="str">
        <f>IF('Mau A1'!B360="","",'Mau A1'!B360)</f>
        <v xml:space="preserve">Nguyễn Cao </v>
      </c>
      <c r="C28" s="337" t="str">
        <f>IF('Mau A1'!C360="","",'Mau A1'!C360)</f>
        <v>Phong</v>
      </c>
      <c r="D28" s="29">
        <f>SUM('Mau A1'!M360:M387)</f>
        <v>670.6</v>
      </c>
      <c r="E28" s="211">
        <f>SUM('Mau A1'!N360:N387)</f>
        <v>86.5</v>
      </c>
      <c r="F28" s="211">
        <f>SUM('Mau A1'!O360:O387)</f>
        <v>0</v>
      </c>
      <c r="G28" s="211">
        <f>SUM('Mau A1'!P360:P387)</f>
        <v>757.1</v>
      </c>
      <c r="H28" s="211">
        <f>SUM('Mau A1'!Q360:Q387)</f>
        <v>0</v>
      </c>
      <c r="I28" s="211">
        <f>SUM('Mau A1'!R360:R387)</f>
        <v>0</v>
      </c>
      <c r="J28" s="211">
        <f>SUM('Mau A1'!T360:T387)</f>
        <v>430</v>
      </c>
      <c r="K28" s="211">
        <f>SUM('Mau A1'!V360:V387)</f>
        <v>112</v>
      </c>
      <c r="L28" s="211">
        <f>SUM('Mau A1'!X360:X387)</f>
        <v>56</v>
      </c>
      <c r="M28" s="211">
        <f>SUM('Mau A1'!Y360:Y387)</f>
        <v>327.10000000000002</v>
      </c>
      <c r="N28" s="211">
        <f>SUM('Mau A1'!Z360:Z387)</f>
        <v>-112</v>
      </c>
      <c r="O28" s="211">
        <f>SUM('Mau A1'!AA360:AA387)</f>
        <v>-21</v>
      </c>
      <c r="P28" s="222">
        <f>SUM('Mau A1'!AC360:AC387)</f>
        <v>194.10000000000002</v>
      </c>
      <c r="Q28" s="211">
        <f>SUM('Mau A1'!AB360:AB387)</f>
        <v>0</v>
      </c>
      <c r="R28" s="21">
        <f t="shared" si="0"/>
        <v>194.1</v>
      </c>
      <c r="S28" s="244">
        <f t="shared" si="1"/>
        <v>0</v>
      </c>
      <c r="T28" s="245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94">
        <v>19</v>
      </c>
      <c r="B29" s="336" t="str">
        <f>IF('Mau A1'!B388="","",'Mau A1'!B388)</f>
        <v>Mai Chiếm</v>
      </c>
      <c r="C29" s="337" t="str">
        <f>IF('Mau A1'!C388="","",'Mau A1'!C388)</f>
        <v>Tuấn</v>
      </c>
      <c r="D29" s="29">
        <f>SUM('Mau A1'!M388:M400)</f>
        <v>691</v>
      </c>
      <c r="E29" s="211">
        <f>SUM('Mau A1'!N388:N400)</f>
        <v>64.5</v>
      </c>
      <c r="F29" s="211">
        <f>SUM('Mau A1'!O388:O400)</f>
        <v>0</v>
      </c>
      <c r="G29" s="211">
        <f>SUM('Mau A1'!P388:P400)</f>
        <v>755.5</v>
      </c>
      <c r="H29" s="211">
        <f>SUM('Mau A1'!Q388:Q400)</f>
        <v>0</v>
      </c>
      <c r="I29" s="211">
        <f>SUM('Mau A1'!R388:R400)</f>
        <v>0</v>
      </c>
      <c r="J29" s="211">
        <f>SUM('Mau A1'!T388:T400)</f>
        <v>430</v>
      </c>
      <c r="K29" s="211">
        <f>SUM('Mau A1'!V388:V400)</f>
        <v>112</v>
      </c>
      <c r="L29" s="211">
        <f>SUM('Mau A1'!X388:X400)</f>
        <v>56</v>
      </c>
      <c r="M29" s="211">
        <f>SUM('Mau A1'!Y388:Y400)</f>
        <v>325.5</v>
      </c>
      <c r="N29" s="211">
        <f>SUM('Mau A1'!Z388:Z400)</f>
        <v>-112</v>
      </c>
      <c r="O29" s="211">
        <f>SUM('Mau A1'!AA388:AA400)</f>
        <v>-56</v>
      </c>
      <c r="P29" s="222">
        <f>SUM('Mau A1'!AC388:AC400)</f>
        <v>157.5</v>
      </c>
      <c r="Q29" s="211">
        <f>SUM('Mau A1'!AB388:AB400)</f>
        <v>0</v>
      </c>
      <c r="R29" s="21">
        <f t="shared" si="0"/>
        <v>157.5</v>
      </c>
      <c r="S29" s="245">
        <f t="shared" si="1"/>
        <v>0</v>
      </c>
      <c r="T29" s="245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94">
        <v>20</v>
      </c>
      <c r="B30" s="27" t="str">
        <f>IF('Mau A1'!B401="","",'Mau A1'!B401)</f>
        <v>Lê Quý Hưng</v>
      </c>
      <c r="C30" s="28" t="str">
        <f>IF('Mau A1'!C401="","",'Mau A1'!C401)</f>
        <v>Quốc</v>
      </c>
      <c r="D30" s="29">
        <f>SUM('Mau A1'!M401:M422)</f>
        <v>1042.6999999999998</v>
      </c>
      <c r="E30" s="211">
        <f>SUM('Mau A1'!N401:N422)</f>
        <v>64.5</v>
      </c>
      <c r="F30" s="211">
        <f>SUM('Mau A1'!O401:O422)</f>
        <v>0</v>
      </c>
      <c r="G30" s="211">
        <f>SUM('Mau A1'!P401:P422)</f>
        <v>1107.1999999999998</v>
      </c>
      <c r="H30" s="211">
        <f>SUM('Mau A1'!Q401:Q422)</f>
        <v>0</v>
      </c>
      <c r="I30" s="211">
        <f>SUM('Mau A1'!R401:R422)</f>
        <v>0</v>
      </c>
      <c r="J30" s="211">
        <f>SUM('Mau A1'!T401:T422)</f>
        <v>430</v>
      </c>
      <c r="K30" s="211">
        <f>SUM('Mau A1'!V401:V422)</f>
        <v>112</v>
      </c>
      <c r="L30" s="211">
        <f>SUM('Mau A1'!X401:X422)</f>
        <v>56</v>
      </c>
      <c r="M30" s="211">
        <f>SUM('Mau A1'!Y401:Y422)</f>
        <v>677.2</v>
      </c>
      <c r="N30" s="211">
        <f>SUM('Mau A1'!Z401:Z422)</f>
        <v>-112</v>
      </c>
      <c r="O30" s="211">
        <f>SUM('Mau A1'!AA401:AA422)</f>
        <v>-56</v>
      </c>
      <c r="P30" s="222">
        <f>SUM('Mau A1'!AC401:AC422)</f>
        <v>509.20000000000005</v>
      </c>
      <c r="Q30" s="211">
        <f>SUM('Mau A1'!AB401:AB422)</f>
        <v>0</v>
      </c>
      <c r="R30" s="21">
        <f t="shared" si="0"/>
        <v>200</v>
      </c>
      <c r="S30" s="244">
        <f t="shared" si="1"/>
        <v>309.2</v>
      </c>
      <c r="T30" s="245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94">
        <v>21</v>
      </c>
      <c r="B31" s="336" t="str">
        <f>IF('Mau A1'!B423="","",'Mau A1'!B423)</f>
        <v>Nguyễn Văn</v>
      </c>
      <c r="C31" s="337" t="str">
        <f>IF('Mau A1'!C423="","",'Mau A1'!C423)</f>
        <v>Đôn</v>
      </c>
      <c r="D31" s="29">
        <f>SUM('Mau A1'!M423:M461)</f>
        <v>1387.6</v>
      </c>
      <c r="E31" s="211">
        <f>SUM('Mau A1'!N423:N461)</f>
        <v>64.5</v>
      </c>
      <c r="F31" s="211">
        <f>SUM('Mau A1'!O423:O461)</f>
        <v>0</v>
      </c>
      <c r="G31" s="211">
        <f>SUM('Mau A1'!P423:P461)</f>
        <v>1452.1</v>
      </c>
      <c r="H31" s="211">
        <f>SUM('Mau A1'!Q423:Q461)</f>
        <v>42.9</v>
      </c>
      <c r="I31" s="211">
        <f>SUM('Mau A1'!R423:R461)</f>
        <v>0</v>
      </c>
      <c r="J31" s="211">
        <f>SUM('Mau A1'!T423:T461)</f>
        <v>430</v>
      </c>
      <c r="K31" s="211">
        <f>SUM('Mau A1'!V423:V461)</f>
        <v>112</v>
      </c>
      <c r="L31" s="211">
        <f>SUM('Mau A1'!X423:X461)</f>
        <v>56</v>
      </c>
      <c r="M31" s="211">
        <f>SUM('Mau A1'!Y423:Y461)</f>
        <v>1022.1</v>
      </c>
      <c r="N31" s="211">
        <f>SUM('Mau A1'!Z423:Z461)</f>
        <v>-69.099999999999994</v>
      </c>
      <c r="O31" s="211">
        <f>SUM('Mau A1'!AA423:AA461)</f>
        <v>-56</v>
      </c>
      <c r="P31" s="222">
        <f>SUM('Mau A1'!AC423:AC461)</f>
        <v>897</v>
      </c>
      <c r="Q31" s="211">
        <f>SUM('Mau A1'!AB423:AB461)</f>
        <v>0</v>
      </c>
      <c r="R31" s="21">
        <f t="shared" si="0"/>
        <v>200</v>
      </c>
      <c r="S31" s="245">
        <f t="shared" si="1"/>
        <v>697</v>
      </c>
      <c r="T31" s="245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94">
        <v>22</v>
      </c>
      <c r="B32" s="27" t="str">
        <f>IF('Mau A1'!B462="","",'Mau A1'!B462)</f>
        <v>Bùi Văn</v>
      </c>
      <c r="C32" s="28" t="str">
        <f>IF('Mau A1'!C462="","",'Mau A1'!C462)</f>
        <v>Dũng</v>
      </c>
      <c r="D32" s="29">
        <f>SUM('Mau A1'!M462:M483)</f>
        <v>754.3</v>
      </c>
      <c r="E32" s="211">
        <f>SUM('Mau A1'!N462:N483)</f>
        <v>65.5</v>
      </c>
      <c r="F32" s="211">
        <f>SUM('Mau A1'!O462:O483)</f>
        <v>0</v>
      </c>
      <c r="G32" s="211">
        <f>SUM('Mau A1'!P462:P483)</f>
        <v>819.8</v>
      </c>
      <c r="H32" s="211">
        <f>SUM('Mau A1'!Q462:Q483)</f>
        <v>0</v>
      </c>
      <c r="I32" s="211">
        <f>SUM('Mau A1'!R462:R483)</f>
        <v>0</v>
      </c>
      <c r="J32" s="211">
        <f>SUM('Mau A1'!T462:T483)</f>
        <v>430</v>
      </c>
      <c r="K32" s="211">
        <f>SUM('Mau A1'!V462:V483)</f>
        <v>112</v>
      </c>
      <c r="L32" s="211">
        <f>SUM('Mau A1'!X462:X483)</f>
        <v>56</v>
      </c>
      <c r="M32" s="211">
        <f>SUM('Mau A1'!Y462:Y483)</f>
        <v>389.8</v>
      </c>
      <c r="N32" s="211">
        <f>SUM('Mau A1'!Z462:Z483)</f>
        <v>-112</v>
      </c>
      <c r="O32" s="211">
        <f>SUM('Mau A1'!AA462:AA483)</f>
        <v>-56</v>
      </c>
      <c r="P32" s="222">
        <f>SUM('Mau A1'!AC462:AC483)</f>
        <v>221.8</v>
      </c>
      <c r="Q32" s="211">
        <f>SUM('Mau A1'!AB462:AB483)</f>
        <v>0</v>
      </c>
      <c r="R32" s="21">
        <f t="shared" si="0"/>
        <v>200</v>
      </c>
      <c r="S32" s="245">
        <f t="shared" si="1"/>
        <v>21.8</v>
      </c>
      <c r="T32" s="245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94">
        <v>23</v>
      </c>
      <c r="B33" s="336" t="str">
        <f>IF('Mau A1'!B484="","",'Mau A1'!B484)</f>
        <v>Đậng Ngọc</v>
      </c>
      <c r="C33" s="337" t="str">
        <f>IF('Mau A1'!C484="","",'Mau A1'!C484)</f>
        <v>Đoàn</v>
      </c>
      <c r="D33" s="29">
        <f>SUM('Mau A1'!M484:M505)</f>
        <v>826.3</v>
      </c>
      <c r="E33" s="211">
        <f>SUM('Mau A1'!N484:N505)</f>
        <v>64.5</v>
      </c>
      <c r="F33" s="211">
        <f>SUM('Mau A1'!O484:O505)</f>
        <v>0</v>
      </c>
      <c r="G33" s="211">
        <f>SUM('Mau A1'!P484:P505)</f>
        <v>890.8</v>
      </c>
      <c r="H33" s="211">
        <f>SUM('Mau A1'!Q484:Q505)</f>
        <v>0</v>
      </c>
      <c r="I33" s="211">
        <f>SUM('Mau A1'!R484:R505)</f>
        <v>0</v>
      </c>
      <c r="J33" s="211">
        <f>SUM('Mau A1'!T484:T505)</f>
        <v>430</v>
      </c>
      <c r="K33" s="211">
        <f>SUM('Mau A1'!V484:V505)</f>
        <v>112</v>
      </c>
      <c r="L33" s="211">
        <f>SUM('Mau A1'!X484:X505)</f>
        <v>56</v>
      </c>
      <c r="M33" s="211">
        <f>SUM('Mau A1'!Y484:Y505)</f>
        <v>460.8</v>
      </c>
      <c r="N33" s="211">
        <f>SUM('Mau A1'!Z484:Z505)</f>
        <v>-112</v>
      </c>
      <c r="O33" s="211">
        <f>SUM('Mau A1'!AA484:AA505)</f>
        <v>-56</v>
      </c>
      <c r="P33" s="222">
        <f>SUM('Mau A1'!AC484:AC505)</f>
        <v>292.8</v>
      </c>
      <c r="Q33" s="211">
        <f>SUM('Mau A1'!AB484:AB505)</f>
        <v>0</v>
      </c>
      <c r="R33" s="21">
        <f t="shared" si="0"/>
        <v>200</v>
      </c>
      <c r="S33" s="245">
        <f t="shared" si="1"/>
        <v>92.8</v>
      </c>
      <c r="T33" s="245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94">
        <v>24</v>
      </c>
      <c r="B34" s="27" t="str">
        <f>IF('Mau A1'!B506="","",'Mau A1'!B506)</f>
        <v>Lê Tất</v>
      </c>
      <c r="C34" s="28" t="str">
        <f>IF('Mau A1'!C506="","",'Mau A1'!C506)</f>
        <v>Đạt</v>
      </c>
      <c r="D34" s="29">
        <f>SUM('Mau A1'!M506:M519)</f>
        <v>55.3</v>
      </c>
      <c r="E34" s="211">
        <f>SUM('Mau A1'!N506:N519)</f>
        <v>4.5</v>
      </c>
      <c r="F34" s="211">
        <f>SUM('Mau A1'!O506:O519)</f>
        <v>0</v>
      </c>
      <c r="G34" s="211">
        <f>SUM('Mau A1'!P506:P519)</f>
        <v>59.8</v>
      </c>
      <c r="H34" s="211">
        <f>SUM('Mau A1'!Q506:Q519)</f>
        <v>0</v>
      </c>
      <c r="I34" s="211">
        <f>SUM('Mau A1'!R506:R519)</f>
        <v>0</v>
      </c>
      <c r="J34" s="211">
        <f>SUM('Mau A1'!T506:T519)</f>
        <v>0</v>
      </c>
      <c r="K34" s="211">
        <f>SUM('Mau A1'!V506:V519)</f>
        <v>0</v>
      </c>
      <c r="L34" s="211">
        <f>SUM('Mau A1'!X506:X519)</f>
        <v>0</v>
      </c>
      <c r="M34" s="211">
        <f>SUM('Mau A1'!Y506:Y519)</f>
        <v>0</v>
      </c>
      <c r="N34" s="211">
        <f>SUM('Mau A1'!Z506:Z519)</f>
        <v>0</v>
      </c>
      <c r="O34" s="211">
        <f>SUM('Mau A1'!AA506:AA519)</f>
        <v>0</v>
      </c>
      <c r="P34" s="222">
        <f>SUM('Mau A1'!AC506:AC519)</f>
        <v>0</v>
      </c>
      <c r="Q34" s="211">
        <f>SUM('Mau A1'!AB506:AB519)</f>
        <v>0</v>
      </c>
      <c r="R34" s="21">
        <f t="shared" si="0"/>
        <v>0</v>
      </c>
      <c r="S34" s="244">
        <f t="shared" si="1"/>
        <v>0</v>
      </c>
      <c r="T34" s="245">
        <f t="shared" si="2"/>
        <v>0</v>
      </c>
      <c r="U34" s="22"/>
      <c r="V34" s="22"/>
      <c r="W34" s="22"/>
      <c r="X34" s="22"/>
      <c r="Y34" s="22"/>
      <c r="Z34" s="22"/>
    </row>
    <row r="35" spans="1:26" ht="18" customHeight="1">
      <c r="A35" s="94">
        <v>25</v>
      </c>
      <c r="B35" s="27" t="str">
        <f>IF('Mau A1'!B520="","",'Mau A1'!B520)</f>
        <v>Dương Ngọc</v>
      </c>
      <c r="C35" s="28" t="str">
        <f>IF('Mau A1'!C520="","",'Mau A1'!C520)</f>
        <v>Vọng</v>
      </c>
      <c r="D35" s="29">
        <f>SUM('Mau A1'!M520:M543)</f>
        <v>1245.0999999999999</v>
      </c>
      <c r="E35" s="211">
        <f>SUM('Mau A1'!N520:N543)</f>
        <v>64.5</v>
      </c>
      <c r="F35" s="211">
        <f>SUM('Mau A1'!O520:O543)</f>
        <v>0</v>
      </c>
      <c r="G35" s="211">
        <f>SUM('Mau A1'!P520:P543)</f>
        <v>1309.5999999999999</v>
      </c>
      <c r="H35" s="211">
        <f>SUM('Mau A1'!Q520:Q543)</f>
        <v>0</v>
      </c>
      <c r="I35" s="211">
        <f>SUM('Mau A1'!R520:R543)</f>
        <v>0</v>
      </c>
      <c r="J35" s="211">
        <f>SUM('Mau A1'!T520:T543)</f>
        <v>430</v>
      </c>
      <c r="K35" s="211">
        <f>SUM('Mau A1'!V520:V543)</f>
        <v>112</v>
      </c>
      <c r="L35" s="211">
        <f>SUM('Mau A1'!X520:X543)</f>
        <v>56</v>
      </c>
      <c r="M35" s="211">
        <f>SUM('Mau A1'!Y520:Y543)</f>
        <v>879.6</v>
      </c>
      <c r="N35" s="211">
        <f>SUM('Mau A1'!Z520:Z543)</f>
        <v>-112</v>
      </c>
      <c r="O35" s="211">
        <f>SUM('Mau A1'!AA520:AA543)</f>
        <v>-56</v>
      </c>
      <c r="P35" s="222">
        <f>SUM('Mau A1'!AC520:AC543)</f>
        <v>711.6</v>
      </c>
      <c r="Q35" s="211">
        <f>SUM('Mau A1'!AB520:AB543)</f>
        <v>0</v>
      </c>
      <c r="R35" s="21">
        <f t="shared" si="0"/>
        <v>200</v>
      </c>
      <c r="S35" s="245">
        <f t="shared" si="1"/>
        <v>511.6</v>
      </c>
      <c r="T35" s="245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94">
        <v>26</v>
      </c>
      <c r="B36" s="27" t="str">
        <f>IF('Mau A1'!B544="","",'Mau A1'!B544)</f>
        <v>Lê Phi</v>
      </c>
      <c r="C36" s="28" t="str">
        <f>IF('Mau A1'!C544="","",'Mau A1'!C544)</f>
        <v>Trường</v>
      </c>
      <c r="D36" s="25">
        <f>SUM('Mau A1'!M544:M563)</f>
        <v>741.99999999999989</v>
      </c>
      <c r="E36" s="211">
        <f>SUM('Mau A1'!N544:N563)</f>
        <v>64.5</v>
      </c>
      <c r="F36" s="211">
        <f>SUM('Mau A1'!O544:O563)</f>
        <v>0</v>
      </c>
      <c r="G36" s="211">
        <f>SUM('Mau A1'!P544:P563)</f>
        <v>806.49999999999989</v>
      </c>
      <c r="H36" s="211">
        <f>SUM('Mau A1'!Q544:Q563)</f>
        <v>0</v>
      </c>
      <c r="I36" s="211">
        <f>SUM('Mau A1'!R544:R563)</f>
        <v>0</v>
      </c>
      <c r="J36" s="211">
        <f>SUM('Mau A1'!T544:T563)</f>
        <v>430</v>
      </c>
      <c r="K36" s="211">
        <f>SUM('Mau A1'!V544:V563)</f>
        <v>112</v>
      </c>
      <c r="L36" s="211">
        <f>SUM('Mau A1'!X544:X563)</f>
        <v>56</v>
      </c>
      <c r="M36" s="211">
        <f>SUM('Mau A1'!Y544:Y563)</f>
        <v>376.5</v>
      </c>
      <c r="N36" s="211">
        <f>SUM('Mau A1'!Z544:Z563)</f>
        <v>-112</v>
      </c>
      <c r="O36" s="211">
        <f>SUM('Mau A1'!AA544:AA563)</f>
        <v>-56</v>
      </c>
      <c r="P36" s="222">
        <f>SUM('Mau A1'!AC544:AC563)</f>
        <v>208.5</v>
      </c>
      <c r="Q36" s="211">
        <f>SUM('Mau A1'!AB544:AB563)</f>
        <v>0</v>
      </c>
      <c r="R36" s="21">
        <f t="shared" si="0"/>
        <v>200</v>
      </c>
      <c r="S36" s="245">
        <f t="shared" si="1"/>
        <v>8.5</v>
      </c>
      <c r="T36" s="245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94">
        <v>27</v>
      </c>
      <c r="B37" s="27" t="str">
        <f>IF('Mau A1'!B564="","",'Mau A1'!B564)</f>
        <v xml:space="preserve">Nguyễn Ngọc </v>
      </c>
      <c r="C37" s="28" t="str">
        <f>IF('Mau A1'!C564="","",'Mau A1'!C564)</f>
        <v>Tuyên</v>
      </c>
      <c r="D37" s="29">
        <f>SUM('Mau A1'!M564:M584)</f>
        <v>1170.2</v>
      </c>
      <c r="E37" s="211">
        <f>SUM('Mau A1'!N564:N584)</f>
        <v>64.5</v>
      </c>
      <c r="F37" s="211">
        <f>SUM('Mau A1'!O564:O584)</f>
        <v>0</v>
      </c>
      <c r="G37" s="211">
        <f>SUM('Mau A1'!P564:P584)</f>
        <v>1234.7</v>
      </c>
      <c r="H37" s="211">
        <f>SUM('Mau A1'!Q564:Q584)</f>
        <v>21.4</v>
      </c>
      <c r="I37" s="211">
        <f>SUM('Mau A1'!R564:R584)</f>
        <v>0</v>
      </c>
      <c r="J37" s="211">
        <f>SUM('Mau A1'!T564:T584)</f>
        <v>430</v>
      </c>
      <c r="K37" s="211">
        <f>SUM('Mau A1'!V564:V584)</f>
        <v>112</v>
      </c>
      <c r="L37" s="211">
        <f>SUM('Mau A1'!X564:X584)</f>
        <v>56</v>
      </c>
      <c r="M37" s="211">
        <f>SUM('Mau A1'!Y564:Y584)</f>
        <v>804.7</v>
      </c>
      <c r="N37" s="211">
        <f>SUM('Mau A1'!Z564:Z584)</f>
        <v>-90.6</v>
      </c>
      <c r="O37" s="211">
        <f>SUM('Mau A1'!AA564:AA584)</f>
        <v>-56</v>
      </c>
      <c r="P37" s="222">
        <f>SUM('Mau A1'!AC564:AC584)</f>
        <v>658.1</v>
      </c>
      <c r="Q37" s="211">
        <f>SUM('Mau A1'!AB564:AB584)</f>
        <v>0</v>
      </c>
      <c r="R37" s="21">
        <f t="shared" si="0"/>
        <v>200</v>
      </c>
      <c r="S37" s="245">
        <f t="shared" si="1"/>
        <v>458.1</v>
      </c>
      <c r="T37" s="245">
        <f t="shared" si="2"/>
        <v>0</v>
      </c>
      <c r="U37" s="22"/>
      <c r="V37" s="22"/>
      <c r="W37" s="22"/>
      <c r="X37" s="22"/>
      <c r="Y37" s="22"/>
      <c r="Z37" s="22"/>
    </row>
    <row r="38" spans="1:26" s="207" customFormat="1" ht="18" customHeight="1">
      <c r="A38" s="94">
        <v>28</v>
      </c>
      <c r="B38" s="27" t="str">
        <f>'Mau A1'!B585</f>
        <v xml:space="preserve">Đỗ Tuấn </v>
      </c>
      <c r="C38" s="28" t="str">
        <f>'Mau A1'!C585</f>
        <v>Việt</v>
      </c>
      <c r="D38" s="29">
        <f>SUM('Mau A1'!M585:M593)</f>
        <v>109.2</v>
      </c>
      <c r="E38" s="231">
        <f>SUM('Mau A1'!N585:N593)</f>
        <v>64.5</v>
      </c>
      <c r="F38" s="231">
        <f>SUM('Mau A1'!O585:O593)</f>
        <v>0</v>
      </c>
      <c r="G38" s="231">
        <f>SUM('Mau A1'!P585:P593)</f>
        <v>173.7</v>
      </c>
      <c r="H38" s="231">
        <v>0</v>
      </c>
      <c r="I38" s="231">
        <v>0</v>
      </c>
      <c r="J38" s="231">
        <v>0</v>
      </c>
      <c r="K38" s="231">
        <v>0</v>
      </c>
      <c r="L38" s="231">
        <v>0</v>
      </c>
      <c r="M38" s="231">
        <v>0</v>
      </c>
      <c r="N38" s="231">
        <v>0</v>
      </c>
      <c r="O38" s="231">
        <v>0</v>
      </c>
      <c r="P38" s="222">
        <f>'Mau A1'!AC585</f>
        <v>173.7</v>
      </c>
      <c r="Q38" s="231">
        <f>SUM('Mau A1'!Z585:Z593)</f>
        <v>0</v>
      </c>
      <c r="R38" s="21">
        <f>P38</f>
        <v>173.7</v>
      </c>
      <c r="S38" s="246">
        <f>R38</f>
        <v>173.7</v>
      </c>
      <c r="T38" s="246">
        <f>SUM('Mau A1'!AC585:AC593)</f>
        <v>173.7</v>
      </c>
      <c r="U38" s="86"/>
      <c r="V38" s="86"/>
      <c r="W38" s="86"/>
      <c r="X38" s="86"/>
      <c r="Y38" s="86"/>
      <c r="Z38" s="86"/>
    </row>
    <row r="39" spans="1:26" s="207" customFormat="1" ht="18" customHeight="1">
      <c r="A39" s="94">
        <v>29</v>
      </c>
      <c r="B39" s="27" t="str">
        <f>'Mau A1'!B594</f>
        <v>Nguyễn Hữu</v>
      </c>
      <c r="C39" s="28" t="str">
        <f>'Mau A1'!C594</f>
        <v>Thiện</v>
      </c>
      <c r="D39" s="29">
        <f>SUM('Mau A1'!M594:M603)</f>
        <v>162</v>
      </c>
      <c r="E39" s="231">
        <f>SUM('Mau A1'!N594:N603)</f>
        <v>0</v>
      </c>
      <c r="F39" s="231">
        <f>SUM('Mau A1'!O594:O603)</f>
        <v>0</v>
      </c>
      <c r="G39" s="231">
        <f>SUM('Mau A1'!P594:P603)</f>
        <v>162</v>
      </c>
      <c r="H39" s="231">
        <v>0</v>
      </c>
      <c r="I39" s="231">
        <v>0</v>
      </c>
      <c r="J39" s="231">
        <v>0</v>
      </c>
      <c r="K39" s="231">
        <v>0</v>
      </c>
      <c r="L39" s="231">
        <v>0</v>
      </c>
      <c r="M39" s="231">
        <v>0</v>
      </c>
      <c r="N39" s="231">
        <v>0</v>
      </c>
      <c r="O39" s="231">
        <v>0</v>
      </c>
      <c r="P39" s="222">
        <f>'Mau A1'!AC594</f>
        <v>162</v>
      </c>
      <c r="Q39" s="231">
        <f>SUM('Mau A1'!Z594:Z603)</f>
        <v>0</v>
      </c>
      <c r="R39" s="21">
        <f t="shared" ref="R39:R48" si="7">P39</f>
        <v>162</v>
      </c>
      <c r="S39" s="246">
        <f t="shared" ref="S39:S48" si="8">R39</f>
        <v>162</v>
      </c>
      <c r="T39" s="246">
        <f>SUM('Mau A1'!AC594:AC603)</f>
        <v>162</v>
      </c>
      <c r="U39" s="86"/>
      <c r="V39" s="86"/>
      <c r="W39" s="86"/>
      <c r="X39" s="86"/>
      <c r="Y39" s="86"/>
      <c r="Z39" s="86"/>
    </row>
    <row r="40" spans="1:26" s="207" customFormat="1" ht="18" customHeight="1">
      <c r="A40" s="94">
        <v>30</v>
      </c>
      <c r="B40" s="27" t="str">
        <f>'Mau A1'!B604</f>
        <v xml:space="preserve">Trần Thị Thu </v>
      </c>
      <c r="C40" s="28" t="str">
        <f>'Mau A1'!C604</f>
        <v>Hà</v>
      </c>
      <c r="D40" s="29">
        <f>SUM('Mau A1'!M604:M613)</f>
        <v>90</v>
      </c>
      <c r="E40" s="231">
        <f>SUM('Mau A1'!N604:N613)</f>
        <v>0</v>
      </c>
      <c r="F40" s="231">
        <f>SUM('Mau A1'!O604:O613)</f>
        <v>0</v>
      </c>
      <c r="G40" s="231">
        <f>SUM('Mau A1'!P604:P613)</f>
        <v>90</v>
      </c>
      <c r="H40" s="231">
        <v>0</v>
      </c>
      <c r="I40" s="231">
        <v>0</v>
      </c>
      <c r="J40" s="231">
        <v>0</v>
      </c>
      <c r="K40" s="231">
        <v>0</v>
      </c>
      <c r="L40" s="231">
        <v>0</v>
      </c>
      <c r="M40" s="231">
        <v>0</v>
      </c>
      <c r="N40" s="231">
        <v>0</v>
      </c>
      <c r="O40" s="231">
        <v>0</v>
      </c>
      <c r="P40" s="222">
        <f>'Mau A1'!AC604</f>
        <v>90</v>
      </c>
      <c r="Q40" s="231">
        <f>SUM('Mau A1'!Z604:Z613)</f>
        <v>0</v>
      </c>
      <c r="R40" s="21">
        <f t="shared" si="7"/>
        <v>90</v>
      </c>
      <c r="S40" s="246">
        <f t="shared" si="8"/>
        <v>90</v>
      </c>
      <c r="T40" s="246">
        <f>SUM('Mau A1'!AC604:AC613)</f>
        <v>90</v>
      </c>
      <c r="U40" s="86"/>
      <c r="V40" s="86"/>
      <c r="W40" s="86"/>
      <c r="X40" s="86"/>
      <c r="Y40" s="86"/>
      <c r="Z40" s="86"/>
    </row>
    <row r="41" spans="1:26" s="207" customFormat="1" ht="18" customHeight="1">
      <c r="A41" s="94">
        <v>31</v>
      </c>
      <c r="B41" s="27" t="str">
        <f>'Mau A1'!B614</f>
        <v>Nguyễn Ngọc</v>
      </c>
      <c r="C41" s="28" t="str">
        <f>'Mau A1'!C614</f>
        <v>Trang</v>
      </c>
      <c r="D41" s="29">
        <f>SUM('Mau A1'!M614:M623)</f>
        <v>90</v>
      </c>
      <c r="E41" s="231">
        <f>SUM('Mau A1'!N614:N623)</f>
        <v>64.5</v>
      </c>
      <c r="F41" s="231">
        <f>SUM('Mau A1'!O614:O623)</f>
        <v>0</v>
      </c>
      <c r="G41" s="231">
        <f>SUM('Mau A1'!P614:P623)</f>
        <v>154.5</v>
      </c>
      <c r="H41" s="231">
        <v>0</v>
      </c>
      <c r="I41" s="231">
        <v>0</v>
      </c>
      <c r="J41" s="231">
        <v>0</v>
      </c>
      <c r="K41" s="231">
        <v>0</v>
      </c>
      <c r="L41" s="231">
        <v>0</v>
      </c>
      <c r="M41" s="231">
        <v>0</v>
      </c>
      <c r="N41" s="231">
        <v>0</v>
      </c>
      <c r="O41" s="231">
        <v>0</v>
      </c>
      <c r="P41" s="222">
        <f>'Mau A1'!AC614</f>
        <v>154.5</v>
      </c>
      <c r="Q41" s="231">
        <f>SUM('Mau A1'!Z614:Z623)</f>
        <v>0</v>
      </c>
      <c r="R41" s="21">
        <f t="shared" si="7"/>
        <v>154.5</v>
      </c>
      <c r="S41" s="246">
        <f t="shared" si="8"/>
        <v>154.5</v>
      </c>
      <c r="T41" s="246">
        <f>SUM('Mau A1'!AC614:AC623)</f>
        <v>154.5</v>
      </c>
      <c r="U41" s="86"/>
      <c r="V41" s="86"/>
      <c r="W41" s="86"/>
      <c r="X41" s="86"/>
      <c r="Y41" s="86"/>
      <c r="Z41" s="86"/>
    </row>
    <row r="42" spans="1:26" ht="18" customHeight="1">
      <c r="A42" s="94">
        <v>32</v>
      </c>
      <c r="B42" s="27" t="str">
        <f>IF('Mau A1'!B624="","",'Mau A1'!B624)</f>
        <v>Nguyễn Thanh</v>
      </c>
      <c r="C42" s="28" t="str">
        <f>IF('Mau A1'!C624="","",'Mau A1'!C624)</f>
        <v>Lâm</v>
      </c>
      <c r="D42" s="29">
        <f>SUM('Mau A1'!M624:M633)</f>
        <v>72</v>
      </c>
      <c r="E42" s="231">
        <f>SUM('Mau A1'!N624:N633)</f>
        <v>64.5</v>
      </c>
      <c r="F42" s="231">
        <f>SUM('Mau A1'!O624:O633)</f>
        <v>0</v>
      </c>
      <c r="G42" s="231">
        <f>SUM('Mau A1'!P624:P633)</f>
        <v>136.5</v>
      </c>
      <c r="H42" s="231">
        <v>0</v>
      </c>
      <c r="I42" s="231">
        <v>0</v>
      </c>
      <c r="J42" s="231">
        <v>0</v>
      </c>
      <c r="K42" s="231">
        <v>0</v>
      </c>
      <c r="L42" s="231">
        <v>0</v>
      </c>
      <c r="M42" s="231">
        <v>0</v>
      </c>
      <c r="N42" s="231">
        <v>0</v>
      </c>
      <c r="O42" s="231">
        <v>0</v>
      </c>
      <c r="P42" s="222">
        <f>'Mau A1'!AC624</f>
        <v>136.5</v>
      </c>
      <c r="Q42" s="231">
        <f>SUM('Mau A1'!Z624:Z633)</f>
        <v>0</v>
      </c>
      <c r="R42" s="21">
        <f t="shared" si="7"/>
        <v>136.5</v>
      </c>
      <c r="S42" s="246">
        <f t="shared" si="8"/>
        <v>136.5</v>
      </c>
      <c r="T42" s="246">
        <f>SUM('Mau A1'!AC624:AC633)</f>
        <v>136.5</v>
      </c>
      <c r="U42" s="22"/>
      <c r="V42" s="22"/>
      <c r="W42" s="22"/>
      <c r="X42" s="22"/>
      <c r="Y42" s="22"/>
      <c r="Z42" s="22"/>
    </row>
    <row r="43" spans="1:26" ht="18" customHeight="1">
      <c r="A43" s="94">
        <v>33</v>
      </c>
      <c r="B43" s="27" t="str">
        <f>IF('Mau A1'!B634="","",'Mau A1'!B634)</f>
        <v>Huỳnh Thị Minh Ly</v>
      </c>
      <c r="C43" s="28" t="str">
        <f>IF('Mau A1'!C634="","",'Mau A1'!C634)</f>
        <v>Ly</v>
      </c>
      <c r="D43" s="29">
        <f>SUM('Mau A1'!M634:M643)</f>
        <v>90</v>
      </c>
      <c r="E43" s="231">
        <f>SUM('Mau A1'!N634:N643)</f>
        <v>0</v>
      </c>
      <c r="F43" s="231">
        <f>SUM('Mau A1'!O634:O643)</f>
        <v>0</v>
      </c>
      <c r="G43" s="231">
        <f>SUM('Mau A1'!P634:P643)</f>
        <v>90</v>
      </c>
      <c r="H43" s="231">
        <v>0</v>
      </c>
      <c r="I43" s="231">
        <v>0</v>
      </c>
      <c r="J43" s="231">
        <v>0</v>
      </c>
      <c r="K43" s="231">
        <v>0</v>
      </c>
      <c r="L43" s="231">
        <v>0</v>
      </c>
      <c r="M43" s="231">
        <v>0</v>
      </c>
      <c r="N43" s="231">
        <v>0</v>
      </c>
      <c r="O43" s="231">
        <v>0</v>
      </c>
      <c r="P43" s="222">
        <f>'Mau A1'!AC634</f>
        <v>90</v>
      </c>
      <c r="Q43" s="231">
        <f>SUM('Mau A1'!Z634:Z643)</f>
        <v>0</v>
      </c>
      <c r="R43" s="21">
        <f t="shared" si="7"/>
        <v>90</v>
      </c>
      <c r="S43" s="246">
        <f t="shared" si="8"/>
        <v>90</v>
      </c>
      <c r="T43" s="246">
        <f>SUM('Mau A1'!AC616:AC625)</f>
        <v>136.5</v>
      </c>
      <c r="U43" s="22"/>
      <c r="V43" s="22"/>
      <c r="W43" s="22"/>
      <c r="X43" s="22"/>
      <c r="Y43" s="22"/>
      <c r="Z43" s="22"/>
    </row>
    <row r="44" spans="1:26" ht="18" customHeight="1">
      <c r="A44" s="94">
        <v>34</v>
      </c>
      <c r="B44" s="27" t="str">
        <f>IF('Mau A1'!B644="","",'Mau A1'!B644)</f>
        <v xml:space="preserve">Nguyễn Hữu </v>
      </c>
      <c r="C44" s="28" t="str">
        <f>IF('Mau A1'!C644="","",'Mau A1'!C644)</f>
        <v>Lộc</v>
      </c>
      <c r="D44" s="29">
        <f>SUM('Mau A1'!M644:M653)</f>
        <v>90</v>
      </c>
      <c r="E44" s="231">
        <f>SUM('Mau A1'!N644:N653)</f>
        <v>0</v>
      </c>
      <c r="F44" s="231">
        <f>SUM('Mau A1'!O644:O653)</f>
        <v>0</v>
      </c>
      <c r="G44" s="231">
        <f>SUM('Mau A1'!P644:P653)</f>
        <v>90</v>
      </c>
      <c r="H44" s="231">
        <v>0</v>
      </c>
      <c r="I44" s="231">
        <v>0</v>
      </c>
      <c r="J44" s="231">
        <v>0</v>
      </c>
      <c r="K44" s="231">
        <v>0</v>
      </c>
      <c r="L44" s="231">
        <v>0</v>
      </c>
      <c r="M44" s="231">
        <v>0</v>
      </c>
      <c r="N44" s="231">
        <v>0</v>
      </c>
      <c r="O44" s="231">
        <v>0</v>
      </c>
      <c r="P44" s="222">
        <f>'Mau A1'!AC644</f>
        <v>90</v>
      </c>
      <c r="Q44" s="231">
        <f>SUM('Mau A1'!Z644:Z653)</f>
        <v>0</v>
      </c>
      <c r="R44" s="21">
        <f t="shared" si="7"/>
        <v>90</v>
      </c>
      <c r="S44" s="246">
        <f t="shared" si="8"/>
        <v>90</v>
      </c>
      <c r="T44" s="246">
        <f>SUM('Mau A1'!AC626:AC635)</f>
        <v>90</v>
      </c>
      <c r="U44" s="22"/>
      <c r="V44" s="22"/>
      <c r="W44" s="22"/>
      <c r="X44" s="22"/>
      <c r="Y44" s="22"/>
      <c r="Z44" s="22"/>
    </row>
    <row r="45" spans="1:26" ht="18" customHeight="1">
      <c r="A45" s="94">
        <v>35</v>
      </c>
      <c r="B45" s="27" t="str">
        <f>IF('Mau A1'!B654="","",'Mau A1'!B654)</f>
        <v>Huỳnh Thị Mai</v>
      </c>
      <c r="C45" s="28" t="str">
        <f>IF('Mau A1'!C654="","",'Mau A1'!C654)</f>
        <v>Mai</v>
      </c>
      <c r="D45" s="29">
        <f>SUM('Mau A1'!M654:M663)</f>
        <v>90</v>
      </c>
      <c r="E45" s="231">
        <f>SUM('Mau A1'!N654:N663)</f>
        <v>0</v>
      </c>
      <c r="F45" s="231">
        <f>SUM('Mau A1'!O654:O663)</f>
        <v>0</v>
      </c>
      <c r="G45" s="231">
        <f>SUM('Mau A1'!P654:P663)</f>
        <v>90</v>
      </c>
      <c r="H45" s="231">
        <v>0</v>
      </c>
      <c r="I45" s="231">
        <v>0</v>
      </c>
      <c r="J45" s="231">
        <v>0</v>
      </c>
      <c r="K45" s="231">
        <v>0</v>
      </c>
      <c r="L45" s="231">
        <v>0</v>
      </c>
      <c r="M45" s="231">
        <v>0</v>
      </c>
      <c r="N45" s="231">
        <v>0</v>
      </c>
      <c r="O45" s="231">
        <v>0</v>
      </c>
      <c r="P45" s="222">
        <f>'Mau A1'!AC654</f>
        <v>90</v>
      </c>
      <c r="Q45" s="231">
        <f>SUM('Mau A1'!Z654:Z663)</f>
        <v>0</v>
      </c>
      <c r="R45" s="21">
        <f t="shared" si="7"/>
        <v>90</v>
      </c>
      <c r="S45" s="246">
        <f t="shared" si="8"/>
        <v>90</v>
      </c>
      <c r="T45" s="246">
        <f>SUM('Mau A1'!AC618:AC627)</f>
        <v>136.5</v>
      </c>
      <c r="U45" s="22"/>
      <c r="V45" s="22"/>
      <c r="W45" s="22"/>
      <c r="X45" s="22"/>
      <c r="Y45" s="22"/>
      <c r="Z45" s="22"/>
    </row>
    <row r="46" spans="1:26" s="207" customFormat="1" ht="18" customHeight="1">
      <c r="A46" s="94">
        <v>36</v>
      </c>
      <c r="B46" s="27" t="str">
        <f>'Mau A1'!B664</f>
        <v>TG1</v>
      </c>
      <c r="C46" s="28"/>
      <c r="D46" s="29">
        <f>SUM('Mau A1'!M664:M673)</f>
        <v>67.599999999999994</v>
      </c>
      <c r="E46" s="231">
        <f>SUM('Mau A1'!N664:N673)</f>
        <v>0</v>
      </c>
      <c r="F46" s="231">
        <f>SUM('Mau A1'!O664:O673)</f>
        <v>0</v>
      </c>
      <c r="G46" s="231">
        <f>SUM('Mau A1'!P664:P673)</f>
        <v>67.599999999999994</v>
      </c>
      <c r="H46" s="231">
        <v>0</v>
      </c>
      <c r="I46" s="231">
        <v>0</v>
      </c>
      <c r="J46" s="231">
        <v>0</v>
      </c>
      <c r="K46" s="231">
        <v>0</v>
      </c>
      <c r="L46" s="231">
        <v>0</v>
      </c>
      <c r="M46" s="231">
        <v>0</v>
      </c>
      <c r="N46" s="231">
        <v>0</v>
      </c>
      <c r="O46" s="231">
        <v>0</v>
      </c>
      <c r="P46" s="222">
        <f>'Mau A1'!AC664</f>
        <v>67.599999999999994</v>
      </c>
      <c r="Q46" s="231">
        <f>SUM('Mau A1'!Z655:Z664)</f>
        <v>0</v>
      </c>
      <c r="R46" s="21">
        <f t="shared" ref="R46" si="9">P46</f>
        <v>67.599999999999994</v>
      </c>
      <c r="S46" s="246">
        <f t="shared" si="8"/>
        <v>67.599999999999994</v>
      </c>
      <c r="T46" s="246">
        <f>SUM('Mau A1'!AC619:AC628)</f>
        <v>136.5</v>
      </c>
      <c r="U46" s="86"/>
      <c r="V46" s="86"/>
      <c r="W46" s="86"/>
      <c r="X46" s="86"/>
      <c r="Y46" s="86"/>
      <c r="Z46" s="86"/>
    </row>
    <row r="47" spans="1:26" s="207" customFormat="1" ht="18" customHeight="1">
      <c r="A47" s="94">
        <v>37</v>
      </c>
      <c r="B47" s="216" t="str">
        <f>'Mau A1'!B674</f>
        <v>TG 2</v>
      </c>
      <c r="C47" s="28"/>
      <c r="D47" s="29">
        <f>SUM('Mau A1'!M674:M683)</f>
        <v>108</v>
      </c>
      <c r="E47" s="231">
        <f>SUM('Mau A1'!N674:N683)</f>
        <v>0</v>
      </c>
      <c r="F47" s="231">
        <f>SUM('Mau A1'!O674:O683)</f>
        <v>0</v>
      </c>
      <c r="G47" s="231">
        <f>SUM('Mau A1'!P674:P683)</f>
        <v>108</v>
      </c>
      <c r="H47" s="231">
        <v>0</v>
      </c>
      <c r="I47" s="231">
        <v>0</v>
      </c>
      <c r="J47" s="231">
        <v>0</v>
      </c>
      <c r="K47" s="231">
        <v>0</v>
      </c>
      <c r="L47" s="231">
        <v>0</v>
      </c>
      <c r="M47" s="231">
        <v>0</v>
      </c>
      <c r="N47" s="231">
        <v>0</v>
      </c>
      <c r="O47" s="231">
        <v>0</v>
      </c>
      <c r="P47" s="222">
        <f>'Mau A1'!AC674</f>
        <v>108</v>
      </c>
      <c r="Q47" s="231">
        <f>SUM('Mau A1'!Z674:Z683)</f>
        <v>0</v>
      </c>
      <c r="R47" s="21">
        <f t="shared" si="7"/>
        <v>108</v>
      </c>
      <c r="S47" s="246">
        <f t="shared" si="8"/>
        <v>108</v>
      </c>
      <c r="T47" s="246">
        <f>SUM('Mau A1'!AC628:AC637)</f>
        <v>90</v>
      </c>
      <c r="U47" s="86"/>
      <c r="V47" s="86"/>
      <c r="W47" s="86"/>
      <c r="X47" s="86"/>
      <c r="Y47" s="86"/>
      <c r="Z47" s="86"/>
    </row>
    <row r="48" spans="1:26" ht="18" customHeight="1">
      <c r="A48" s="94">
        <v>38</v>
      </c>
      <c r="B48" s="27" t="str">
        <f>IF('Mau A1'!B684="","",'Mau A1'!B684)</f>
        <v>TG 3</v>
      </c>
      <c r="C48" s="28" t="str">
        <f>IF('Mau A1'!C684="","",'Mau A1'!C684)</f>
        <v/>
      </c>
      <c r="D48" s="29">
        <f>SUM('Mau A1'!M684:M693)</f>
        <v>639</v>
      </c>
      <c r="E48" s="231">
        <f>SUM('Mau A1'!N684:N693)</f>
        <v>0</v>
      </c>
      <c r="F48" s="231">
        <f>SUM('Mau A1'!O684:O693)</f>
        <v>0</v>
      </c>
      <c r="G48" s="231">
        <f>SUM('Mau A1'!P684:P693)</f>
        <v>639</v>
      </c>
      <c r="H48" s="231">
        <v>0</v>
      </c>
      <c r="I48" s="231">
        <v>0</v>
      </c>
      <c r="J48" s="231">
        <v>0</v>
      </c>
      <c r="K48" s="231">
        <v>0</v>
      </c>
      <c r="L48" s="231">
        <v>0</v>
      </c>
      <c r="M48" s="231">
        <v>0</v>
      </c>
      <c r="N48" s="231">
        <v>0</v>
      </c>
      <c r="O48" s="231">
        <v>0</v>
      </c>
      <c r="P48" s="222">
        <f>'Mau A1'!AC684</f>
        <v>639</v>
      </c>
      <c r="Q48" s="231">
        <f>SUM('Mau A1'!Z684:Z693)</f>
        <v>0</v>
      </c>
      <c r="R48" s="21">
        <f t="shared" si="7"/>
        <v>639</v>
      </c>
      <c r="S48" s="246">
        <f t="shared" si="8"/>
        <v>639</v>
      </c>
      <c r="T48" s="246">
        <f>SUM('Mau A1'!AC620:AC629)</f>
        <v>136.5</v>
      </c>
      <c r="U48" s="22"/>
      <c r="V48" s="22"/>
      <c r="W48" s="22"/>
      <c r="X48" s="22"/>
      <c r="Y48" s="22"/>
      <c r="Z48" s="22"/>
    </row>
    <row r="49" spans="1:26" ht="24" customHeight="1">
      <c r="A49" s="343" t="s">
        <v>70</v>
      </c>
      <c r="B49" s="344"/>
      <c r="C49" s="344"/>
      <c r="D49" s="46">
        <f t="shared" ref="D49:T49" si="10">SUM(D11:D48)</f>
        <v>23979.199999999993</v>
      </c>
      <c r="E49" s="46">
        <f t="shared" si="10"/>
        <v>1952.7272727272727</v>
      </c>
      <c r="F49" s="46">
        <f t="shared" si="10"/>
        <v>0</v>
      </c>
      <c r="G49" s="46">
        <f t="shared" si="10"/>
        <v>25931.927272727269</v>
      </c>
      <c r="H49" s="46">
        <f t="shared" si="10"/>
        <v>128.5</v>
      </c>
      <c r="I49" s="46">
        <f t="shared" si="10"/>
        <v>0</v>
      </c>
      <c r="J49" s="46">
        <f t="shared" si="10"/>
        <v>11062.727272727272</v>
      </c>
      <c r="K49" s="46">
        <f t="shared" si="10"/>
        <v>2912</v>
      </c>
      <c r="L49" s="46">
        <f t="shared" si="10"/>
        <v>1456</v>
      </c>
      <c r="M49" s="46">
        <f t="shared" si="10"/>
        <v>13008.100000000002</v>
      </c>
      <c r="N49" s="46">
        <f t="shared" si="10"/>
        <v>-2783.5</v>
      </c>
      <c r="O49" s="46">
        <f t="shared" si="10"/>
        <v>-1421</v>
      </c>
      <c r="P49" s="228">
        <f t="shared" si="10"/>
        <v>10604.900000000003</v>
      </c>
      <c r="Q49" s="47">
        <f t="shared" si="10"/>
        <v>0</v>
      </c>
      <c r="R49" s="46">
        <f t="shared" si="10"/>
        <v>6784.3</v>
      </c>
      <c r="S49" s="247">
        <f t="shared" si="10"/>
        <v>5621.9000000000005</v>
      </c>
      <c r="T49" s="247">
        <f t="shared" si="10"/>
        <v>1442.7</v>
      </c>
      <c r="U49" s="1"/>
      <c r="V49" s="1"/>
      <c r="W49" s="1"/>
      <c r="X49" s="1"/>
      <c r="Y49" s="1"/>
      <c r="Z49" s="1"/>
    </row>
    <row r="50" spans="1:26" ht="13.5" customHeight="1">
      <c r="A50" s="48"/>
      <c r="B50" s="49"/>
      <c r="C50" s="48"/>
      <c r="D50" s="50"/>
      <c r="E50" s="109"/>
      <c r="F50" s="109"/>
      <c r="G50" s="109"/>
      <c r="H50" s="230"/>
      <c r="I50" s="230"/>
      <c r="J50" s="109"/>
      <c r="K50" s="109"/>
      <c r="L50" s="230"/>
      <c r="M50" s="109"/>
      <c r="N50" s="109"/>
      <c r="O50" s="109"/>
      <c r="P50" s="237"/>
      <c r="Q50" s="109"/>
      <c r="R50" s="208"/>
      <c r="S50" s="239"/>
      <c r="T50" s="239"/>
      <c r="U50" s="1"/>
      <c r="V50" s="1"/>
      <c r="W50" s="1"/>
      <c r="X50" s="1"/>
      <c r="Y50" s="1"/>
      <c r="Z50" s="1"/>
    </row>
    <row r="51" spans="1:26" ht="21" customHeight="1">
      <c r="A51" s="48"/>
      <c r="B51" s="49" t="s">
        <v>71</v>
      </c>
      <c r="C51" s="48"/>
      <c r="D51" s="50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237"/>
      <c r="Q51" s="109"/>
      <c r="R51" s="208"/>
      <c r="S51" s="239"/>
      <c r="T51" s="239"/>
      <c r="U51" s="1"/>
      <c r="V51" s="1"/>
      <c r="W51" s="1"/>
      <c r="X51" s="1"/>
      <c r="Y51" s="1"/>
      <c r="Z51" s="1"/>
    </row>
    <row r="52" spans="1:26" ht="18.75" customHeight="1">
      <c r="A52" s="48"/>
      <c r="B52" s="48"/>
      <c r="C52" s="48"/>
      <c r="D52" s="50"/>
      <c r="E52" s="109"/>
      <c r="F52" s="109"/>
      <c r="G52" s="51"/>
      <c r="H52" s="51"/>
      <c r="I52" s="51"/>
      <c r="J52" s="109"/>
      <c r="K52" s="110"/>
      <c r="L52" s="109"/>
      <c r="M52" s="230"/>
      <c r="N52" s="230"/>
      <c r="O52" s="230"/>
      <c r="P52" s="233"/>
      <c r="Q52" s="230"/>
      <c r="R52" s="208"/>
      <c r="S52" s="239"/>
      <c r="T52" s="53" t="s">
        <v>72</v>
      </c>
      <c r="U52" s="1"/>
      <c r="V52" s="1"/>
      <c r="W52" s="1"/>
      <c r="X52" s="1"/>
      <c r="Y52" s="1"/>
      <c r="Z52" s="1"/>
    </row>
    <row r="53" spans="1:26" ht="15.75" customHeight="1">
      <c r="A53" s="341" t="s">
        <v>73</v>
      </c>
      <c r="B53" s="342"/>
      <c r="C53" s="54" t="s">
        <v>74</v>
      </c>
      <c r="D53" s="1"/>
      <c r="E53" s="230"/>
      <c r="F53" s="208"/>
      <c r="G53" s="210" t="s">
        <v>75</v>
      </c>
      <c r="H53" s="230"/>
      <c r="I53" s="210" t="s">
        <v>76</v>
      </c>
      <c r="J53" s="230"/>
      <c r="K53" s="230"/>
      <c r="L53" s="210" t="s">
        <v>77</v>
      </c>
      <c r="M53" s="230"/>
      <c r="N53" s="208"/>
      <c r="O53" s="210" t="s">
        <v>78</v>
      </c>
      <c r="P53" s="233"/>
      <c r="Q53" s="230"/>
      <c r="R53" s="208"/>
      <c r="S53" s="248" t="s">
        <v>79</v>
      </c>
      <c r="T53" s="239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30"/>
      <c r="F54" s="230"/>
      <c r="G54" s="230"/>
      <c r="H54" s="230"/>
      <c r="I54" s="230"/>
      <c r="J54" s="230"/>
      <c r="K54" s="230"/>
      <c r="L54" s="230"/>
      <c r="M54" s="230"/>
      <c r="N54" s="230"/>
      <c r="O54" s="230"/>
      <c r="P54" s="233"/>
      <c r="Q54" s="230"/>
      <c r="R54" s="208"/>
      <c r="S54" s="239"/>
      <c r="T54" s="239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30"/>
      <c r="F55" s="230"/>
      <c r="G55" s="230"/>
      <c r="H55" s="230"/>
      <c r="I55" s="230"/>
      <c r="J55" s="230"/>
      <c r="K55" s="55"/>
      <c r="L55" s="55"/>
      <c r="M55" s="230"/>
      <c r="N55" s="230"/>
      <c r="O55" s="230"/>
      <c r="P55" s="233"/>
      <c r="Q55" s="230"/>
      <c r="R55" s="208"/>
      <c r="S55" s="239"/>
      <c r="T55" s="239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30"/>
      <c r="F56" s="230"/>
      <c r="G56" s="230"/>
      <c r="H56" s="230"/>
      <c r="I56" s="230"/>
      <c r="J56" s="230"/>
      <c r="K56" s="209"/>
      <c r="L56" s="209"/>
      <c r="M56" s="230"/>
      <c r="N56" s="230"/>
      <c r="O56" s="56"/>
      <c r="P56" s="229"/>
      <c r="Q56" s="56"/>
      <c r="R56" s="208"/>
      <c r="S56" s="239"/>
      <c r="T56" s="239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3"/>
      <c r="Q57" s="230"/>
      <c r="R57" s="208"/>
      <c r="S57" s="239"/>
      <c r="T57" s="239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3"/>
      <c r="Q58" s="230"/>
      <c r="R58" s="208"/>
      <c r="S58" s="239"/>
      <c r="T58" s="239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3"/>
      <c r="Q59" s="230"/>
      <c r="R59" s="208"/>
      <c r="S59" s="239"/>
      <c r="T59" s="239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3"/>
      <c r="Q60" s="230"/>
      <c r="R60" s="208"/>
      <c r="S60" s="239"/>
      <c r="T60" s="239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30"/>
      <c r="F61" s="230"/>
      <c r="G61" s="230"/>
      <c r="H61" s="230"/>
      <c r="I61" s="230"/>
      <c r="J61" s="230"/>
      <c r="K61" s="230"/>
      <c r="L61" s="230"/>
      <c r="M61" s="230"/>
      <c r="N61" s="230"/>
      <c r="O61" s="230"/>
      <c r="P61" s="233"/>
      <c r="Q61" s="230"/>
      <c r="R61" s="208"/>
      <c r="S61" s="239"/>
      <c r="T61" s="239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30"/>
      <c r="F62" s="230"/>
      <c r="G62" s="230"/>
      <c r="H62" s="230"/>
      <c r="I62" s="230"/>
      <c r="J62" s="230"/>
      <c r="K62" s="230"/>
      <c r="L62" s="230"/>
      <c r="M62" s="230"/>
      <c r="N62" s="230"/>
      <c r="O62" s="230"/>
      <c r="P62" s="233"/>
      <c r="Q62" s="230"/>
      <c r="R62" s="208"/>
      <c r="S62" s="239"/>
      <c r="T62" s="239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30"/>
      <c r="F63" s="230"/>
      <c r="G63" s="230"/>
      <c r="H63" s="230"/>
      <c r="I63" s="230"/>
      <c r="J63" s="230"/>
      <c r="K63" s="230"/>
      <c r="L63" s="230"/>
      <c r="M63" s="230"/>
      <c r="N63" s="230"/>
      <c r="O63" s="230"/>
      <c r="P63" s="233"/>
      <c r="Q63" s="230"/>
      <c r="R63" s="208"/>
      <c r="S63" s="239"/>
      <c r="T63" s="239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30"/>
      <c r="F64" s="230"/>
      <c r="G64" s="230"/>
      <c r="H64" s="230"/>
      <c r="I64" s="230"/>
      <c r="J64" s="230"/>
      <c r="K64" s="230"/>
      <c r="L64" s="230"/>
      <c r="M64" s="230"/>
      <c r="N64" s="230"/>
      <c r="O64" s="230"/>
      <c r="P64" s="233"/>
      <c r="Q64" s="230"/>
      <c r="R64" s="208"/>
      <c r="S64" s="239"/>
      <c r="T64" s="239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3"/>
      <c r="Q65" s="230"/>
      <c r="R65" s="208"/>
      <c r="S65" s="239"/>
      <c r="T65" s="239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30"/>
      <c r="F66" s="230"/>
      <c r="G66" s="230"/>
      <c r="H66" s="230"/>
      <c r="I66" s="230"/>
      <c r="J66" s="230"/>
      <c r="K66" s="230"/>
      <c r="L66" s="230"/>
      <c r="M66" s="230"/>
      <c r="N66" s="230"/>
      <c r="O66" s="230"/>
      <c r="P66" s="233"/>
      <c r="Q66" s="230"/>
      <c r="R66" s="208"/>
      <c r="S66" s="239"/>
      <c r="T66" s="239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30"/>
      <c r="F67" s="230"/>
      <c r="G67" s="230"/>
      <c r="H67" s="230"/>
      <c r="I67" s="230"/>
      <c r="J67" s="230"/>
      <c r="K67" s="230"/>
      <c r="L67" s="230"/>
      <c r="M67" s="230"/>
      <c r="N67" s="230"/>
      <c r="O67" s="230"/>
      <c r="P67" s="233"/>
      <c r="Q67" s="230"/>
      <c r="R67" s="208"/>
      <c r="S67" s="239"/>
      <c r="T67" s="239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230"/>
      <c r="P68" s="233"/>
      <c r="Q68" s="230"/>
      <c r="R68" s="208"/>
      <c r="S68" s="239"/>
      <c r="T68" s="239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30"/>
      <c r="F69" s="230"/>
      <c r="G69" s="230"/>
      <c r="H69" s="230"/>
      <c r="I69" s="230"/>
      <c r="J69" s="230"/>
      <c r="K69" s="230"/>
      <c r="L69" s="230"/>
      <c r="M69" s="230"/>
      <c r="N69" s="230"/>
      <c r="O69" s="230"/>
      <c r="P69" s="233"/>
      <c r="Q69" s="230"/>
      <c r="R69" s="208"/>
      <c r="S69" s="239"/>
      <c r="T69" s="239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3"/>
      <c r="Q70" s="230"/>
      <c r="R70" s="208"/>
      <c r="S70" s="239"/>
      <c r="T70" s="239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3"/>
      <c r="Q71" s="230"/>
      <c r="R71" s="208"/>
      <c r="S71" s="239"/>
      <c r="T71" s="239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30"/>
      <c r="F72" s="230"/>
      <c r="G72" s="230"/>
      <c r="H72" s="230"/>
      <c r="I72" s="230"/>
      <c r="J72" s="230"/>
      <c r="K72" s="230"/>
      <c r="L72" s="230"/>
      <c r="M72" s="230"/>
      <c r="N72" s="230"/>
      <c r="O72" s="230"/>
      <c r="P72" s="233"/>
      <c r="Q72" s="230"/>
      <c r="R72" s="208"/>
      <c r="S72" s="239"/>
      <c r="T72" s="239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30"/>
      <c r="F73" s="230"/>
      <c r="G73" s="230"/>
      <c r="H73" s="230"/>
      <c r="I73" s="230"/>
      <c r="J73" s="230"/>
      <c r="K73" s="230"/>
      <c r="L73" s="230"/>
      <c r="M73" s="230"/>
      <c r="N73" s="230"/>
      <c r="O73" s="230"/>
      <c r="P73" s="233"/>
      <c r="Q73" s="230"/>
      <c r="R73" s="208"/>
      <c r="S73" s="239"/>
      <c r="T73" s="239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30"/>
      <c r="F74" s="230"/>
      <c r="G74" s="230"/>
      <c r="H74" s="230"/>
      <c r="I74" s="230"/>
      <c r="J74" s="230"/>
      <c r="K74" s="230"/>
      <c r="L74" s="230"/>
      <c r="M74" s="230"/>
      <c r="N74" s="230"/>
      <c r="O74" s="230"/>
      <c r="P74" s="233"/>
      <c r="Q74" s="230"/>
      <c r="R74" s="208"/>
      <c r="S74" s="239"/>
      <c r="T74" s="239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30"/>
      <c r="F75" s="230"/>
      <c r="G75" s="230"/>
      <c r="H75" s="230"/>
      <c r="I75" s="230"/>
      <c r="J75" s="230"/>
      <c r="K75" s="230"/>
      <c r="L75" s="230"/>
      <c r="M75" s="230"/>
      <c r="N75" s="230"/>
      <c r="O75" s="230"/>
      <c r="P75" s="233"/>
      <c r="Q75" s="230"/>
      <c r="R75" s="208"/>
      <c r="S75" s="239"/>
      <c r="T75" s="239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30"/>
      <c r="F76" s="230"/>
      <c r="G76" s="230"/>
      <c r="H76" s="230"/>
      <c r="I76" s="230"/>
      <c r="J76" s="230"/>
      <c r="K76" s="230"/>
      <c r="L76" s="230"/>
      <c r="M76" s="230"/>
      <c r="N76" s="230"/>
      <c r="O76" s="230"/>
      <c r="P76" s="233"/>
      <c r="Q76" s="230"/>
      <c r="R76" s="208"/>
      <c r="S76" s="239"/>
      <c r="T76" s="239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3"/>
      <c r="Q77" s="230"/>
      <c r="R77" s="208"/>
      <c r="S77" s="239"/>
      <c r="T77" s="239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30"/>
      <c r="F78" s="230"/>
      <c r="G78" s="230"/>
      <c r="H78" s="230"/>
      <c r="I78" s="230"/>
      <c r="J78" s="230"/>
      <c r="K78" s="230"/>
      <c r="L78" s="230"/>
      <c r="M78" s="230"/>
      <c r="N78" s="230"/>
      <c r="O78" s="230"/>
      <c r="P78" s="233"/>
      <c r="Q78" s="230"/>
      <c r="R78" s="208"/>
      <c r="S78" s="239"/>
      <c r="T78" s="239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30"/>
      <c r="F79" s="230"/>
      <c r="G79" s="230"/>
      <c r="H79" s="230"/>
      <c r="I79" s="230"/>
      <c r="J79" s="230"/>
      <c r="K79" s="230"/>
      <c r="L79" s="230"/>
      <c r="M79" s="230"/>
      <c r="N79" s="230"/>
      <c r="O79" s="230"/>
      <c r="P79" s="233"/>
      <c r="Q79" s="230"/>
      <c r="R79" s="208"/>
      <c r="S79" s="239"/>
      <c r="T79" s="239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30"/>
      <c r="F80" s="230"/>
      <c r="G80" s="230"/>
      <c r="H80" s="230"/>
      <c r="I80" s="230"/>
      <c r="J80" s="230"/>
      <c r="K80" s="230"/>
      <c r="L80" s="230"/>
      <c r="M80" s="230"/>
      <c r="N80" s="230"/>
      <c r="O80" s="230"/>
      <c r="P80" s="233"/>
      <c r="Q80" s="230"/>
      <c r="R80" s="208"/>
      <c r="S80" s="239"/>
      <c r="T80" s="239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30"/>
      <c r="F81" s="230"/>
      <c r="G81" s="230"/>
      <c r="H81" s="230"/>
      <c r="I81" s="230"/>
      <c r="J81" s="230"/>
      <c r="K81" s="230"/>
      <c r="L81" s="230"/>
      <c r="M81" s="230"/>
      <c r="N81" s="230"/>
      <c r="O81" s="230"/>
      <c r="P81" s="233"/>
      <c r="Q81" s="230"/>
      <c r="R81" s="208"/>
      <c r="S81" s="239"/>
      <c r="T81" s="239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30"/>
      <c r="F82" s="230"/>
      <c r="G82" s="230"/>
      <c r="H82" s="230"/>
      <c r="I82" s="230"/>
      <c r="J82" s="230"/>
      <c r="K82" s="230"/>
      <c r="L82" s="230"/>
      <c r="M82" s="230"/>
      <c r="N82" s="230"/>
      <c r="O82" s="230"/>
      <c r="P82" s="233"/>
      <c r="Q82" s="230"/>
      <c r="R82" s="208"/>
      <c r="S82" s="239"/>
      <c r="T82" s="239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30"/>
      <c r="F83" s="230"/>
      <c r="G83" s="230"/>
      <c r="H83" s="230"/>
      <c r="I83" s="230"/>
      <c r="J83" s="230"/>
      <c r="K83" s="230"/>
      <c r="L83" s="230"/>
      <c r="M83" s="230"/>
      <c r="N83" s="230"/>
      <c r="O83" s="230"/>
      <c r="P83" s="233"/>
      <c r="Q83" s="230"/>
      <c r="R83" s="208"/>
      <c r="S83" s="239"/>
      <c r="T83" s="239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30"/>
      <c r="F84" s="230"/>
      <c r="G84" s="230"/>
      <c r="H84" s="230"/>
      <c r="I84" s="230"/>
      <c r="J84" s="230"/>
      <c r="K84" s="230"/>
      <c r="L84" s="230"/>
      <c r="M84" s="230"/>
      <c r="N84" s="230"/>
      <c r="O84" s="230"/>
      <c r="P84" s="233"/>
      <c r="Q84" s="230"/>
      <c r="R84" s="208"/>
      <c r="S84" s="239"/>
      <c r="T84" s="239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30"/>
      <c r="F85" s="230"/>
      <c r="G85" s="230"/>
      <c r="H85" s="230"/>
      <c r="I85" s="230"/>
      <c r="J85" s="230"/>
      <c r="K85" s="230"/>
      <c r="L85" s="230"/>
      <c r="M85" s="230"/>
      <c r="N85" s="230"/>
      <c r="O85" s="230"/>
      <c r="P85" s="233"/>
      <c r="Q85" s="230"/>
      <c r="R85" s="208"/>
      <c r="S85" s="239"/>
      <c r="T85" s="239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30"/>
      <c r="F86" s="230"/>
      <c r="G86" s="230"/>
      <c r="H86" s="230"/>
      <c r="I86" s="230"/>
      <c r="J86" s="230"/>
      <c r="K86" s="230"/>
      <c r="L86" s="230"/>
      <c r="M86" s="230"/>
      <c r="N86" s="230"/>
      <c r="O86" s="230"/>
      <c r="P86" s="233"/>
      <c r="Q86" s="230"/>
      <c r="R86" s="208"/>
      <c r="S86" s="239"/>
      <c r="T86" s="239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30"/>
      <c r="F87" s="230"/>
      <c r="G87" s="230"/>
      <c r="H87" s="230"/>
      <c r="I87" s="230"/>
      <c r="J87" s="230"/>
      <c r="K87" s="230"/>
      <c r="L87" s="230"/>
      <c r="M87" s="230"/>
      <c r="N87" s="230"/>
      <c r="O87" s="230"/>
      <c r="P87" s="233"/>
      <c r="Q87" s="230"/>
      <c r="R87" s="208"/>
      <c r="S87" s="239"/>
      <c r="T87" s="239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30"/>
      <c r="F88" s="230"/>
      <c r="G88" s="230"/>
      <c r="H88" s="230"/>
      <c r="I88" s="230"/>
      <c r="J88" s="230"/>
      <c r="K88" s="230"/>
      <c r="L88" s="230"/>
      <c r="M88" s="230"/>
      <c r="N88" s="230"/>
      <c r="O88" s="230"/>
      <c r="P88" s="233"/>
      <c r="Q88" s="230"/>
      <c r="R88" s="208"/>
      <c r="S88" s="239"/>
      <c r="T88" s="239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30"/>
      <c r="F89" s="230"/>
      <c r="G89" s="230"/>
      <c r="H89" s="230"/>
      <c r="I89" s="230"/>
      <c r="J89" s="230"/>
      <c r="K89" s="230"/>
      <c r="L89" s="230"/>
      <c r="M89" s="230"/>
      <c r="N89" s="230"/>
      <c r="O89" s="230"/>
      <c r="P89" s="233"/>
      <c r="Q89" s="230"/>
      <c r="R89" s="208"/>
      <c r="S89" s="239"/>
      <c r="T89" s="239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30"/>
      <c r="F90" s="230"/>
      <c r="G90" s="230"/>
      <c r="H90" s="230"/>
      <c r="I90" s="230"/>
      <c r="J90" s="230"/>
      <c r="K90" s="230"/>
      <c r="L90" s="230"/>
      <c r="M90" s="230"/>
      <c r="N90" s="230"/>
      <c r="O90" s="230"/>
      <c r="P90" s="233"/>
      <c r="Q90" s="230"/>
      <c r="R90" s="208"/>
      <c r="S90" s="239"/>
      <c r="T90" s="239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3"/>
      <c r="Q91" s="230"/>
      <c r="R91" s="208"/>
      <c r="S91" s="239"/>
      <c r="T91" s="239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3"/>
      <c r="Q92" s="230"/>
      <c r="R92" s="208"/>
      <c r="S92" s="239"/>
      <c r="T92" s="239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30"/>
      <c r="F93" s="230"/>
      <c r="G93" s="230"/>
      <c r="H93" s="230"/>
      <c r="I93" s="230"/>
      <c r="J93" s="230"/>
      <c r="K93" s="230"/>
      <c r="L93" s="230"/>
      <c r="M93" s="230"/>
      <c r="N93" s="230"/>
      <c r="O93" s="230"/>
      <c r="P93" s="233"/>
      <c r="Q93" s="230"/>
      <c r="R93" s="208"/>
      <c r="S93" s="239"/>
      <c r="T93" s="239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30"/>
      <c r="F94" s="230"/>
      <c r="G94" s="230"/>
      <c r="H94" s="230"/>
      <c r="I94" s="230"/>
      <c r="J94" s="230"/>
      <c r="K94" s="230"/>
      <c r="L94" s="230"/>
      <c r="M94" s="230"/>
      <c r="N94" s="230"/>
      <c r="O94" s="230"/>
      <c r="P94" s="233"/>
      <c r="Q94" s="230"/>
      <c r="R94" s="208"/>
      <c r="S94" s="239"/>
      <c r="T94" s="239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3"/>
      <c r="Q95" s="230"/>
      <c r="R95" s="208"/>
      <c r="S95" s="239"/>
      <c r="T95" s="239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30"/>
      <c r="F96" s="230"/>
      <c r="G96" s="230"/>
      <c r="H96" s="230"/>
      <c r="I96" s="230"/>
      <c r="J96" s="230"/>
      <c r="K96" s="230"/>
      <c r="L96" s="230"/>
      <c r="M96" s="230"/>
      <c r="N96" s="230"/>
      <c r="O96" s="230"/>
      <c r="P96" s="233"/>
      <c r="Q96" s="230"/>
      <c r="R96" s="208"/>
      <c r="S96" s="239"/>
      <c r="T96" s="239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30"/>
      <c r="F97" s="230"/>
      <c r="G97" s="230"/>
      <c r="H97" s="230"/>
      <c r="I97" s="230"/>
      <c r="J97" s="230"/>
      <c r="K97" s="230"/>
      <c r="L97" s="230"/>
      <c r="M97" s="230"/>
      <c r="N97" s="230"/>
      <c r="O97" s="230"/>
      <c r="P97" s="233"/>
      <c r="Q97" s="230"/>
      <c r="R97" s="208"/>
      <c r="S97" s="239"/>
      <c r="T97" s="239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3"/>
      <c r="Q98" s="230"/>
      <c r="R98" s="208"/>
      <c r="S98" s="239"/>
      <c r="T98" s="239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3"/>
      <c r="Q99" s="230"/>
      <c r="R99" s="208"/>
      <c r="S99" s="239"/>
      <c r="T99" s="239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3"/>
      <c r="Q100" s="230"/>
      <c r="R100" s="208"/>
      <c r="S100" s="239"/>
      <c r="T100" s="239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3"/>
      <c r="Q101" s="230"/>
      <c r="R101" s="208"/>
      <c r="S101" s="239"/>
      <c r="T101" s="239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  <c r="P102" s="233"/>
      <c r="Q102" s="230"/>
      <c r="R102" s="208"/>
      <c r="S102" s="239"/>
      <c r="T102" s="239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3"/>
      <c r="Q103" s="230"/>
      <c r="R103" s="208"/>
      <c r="S103" s="239"/>
      <c r="T103" s="239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3"/>
      <c r="Q104" s="230"/>
      <c r="R104" s="208"/>
      <c r="S104" s="239"/>
      <c r="T104" s="239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3"/>
      <c r="Q105" s="230"/>
      <c r="R105" s="208"/>
      <c r="S105" s="239"/>
      <c r="T105" s="239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3"/>
      <c r="Q106" s="230"/>
      <c r="R106" s="208"/>
      <c r="S106" s="239"/>
      <c r="T106" s="239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  <c r="O107" s="230"/>
      <c r="P107" s="233"/>
      <c r="Q107" s="230"/>
      <c r="R107" s="208"/>
      <c r="S107" s="239"/>
      <c r="T107" s="239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  <c r="O108" s="230"/>
      <c r="P108" s="233"/>
      <c r="Q108" s="230"/>
      <c r="R108" s="208"/>
      <c r="S108" s="239"/>
      <c r="T108" s="239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  <c r="O109" s="230"/>
      <c r="P109" s="233"/>
      <c r="Q109" s="230"/>
      <c r="R109" s="208"/>
      <c r="S109" s="239"/>
      <c r="T109" s="239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  <c r="P110" s="233"/>
      <c r="Q110" s="230"/>
      <c r="R110" s="208"/>
      <c r="S110" s="239"/>
      <c r="T110" s="239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3"/>
      <c r="Q111" s="230"/>
      <c r="R111" s="208"/>
      <c r="S111" s="239"/>
      <c r="T111" s="239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30"/>
      <c r="F112" s="230"/>
      <c r="G112" s="230"/>
      <c r="H112" s="230"/>
      <c r="I112" s="230"/>
      <c r="J112" s="230"/>
      <c r="K112" s="230"/>
      <c r="L112" s="230"/>
      <c r="M112" s="230"/>
      <c r="N112" s="230"/>
      <c r="O112" s="230"/>
      <c r="P112" s="233"/>
      <c r="Q112" s="230"/>
      <c r="R112" s="208"/>
      <c r="S112" s="239"/>
      <c r="T112" s="239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30"/>
      <c r="F113" s="230"/>
      <c r="G113" s="230"/>
      <c r="H113" s="230"/>
      <c r="I113" s="230"/>
      <c r="J113" s="230"/>
      <c r="K113" s="230"/>
      <c r="L113" s="230"/>
      <c r="M113" s="230"/>
      <c r="N113" s="230"/>
      <c r="O113" s="230"/>
      <c r="P113" s="233"/>
      <c r="Q113" s="230"/>
      <c r="R113" s="208"/>
      <c r="S113" s="239"/>
      <c r="T113" s="239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30"/>
      <c r="F114" s="230"/>
      <c r="G114" s="230"/>
      <c r="H114" s="230"/>
      <c r="I114" s="230"/>
      <c r="J114" s="230"/>
      <c r="K114" s="230"/>
      <c r="L114" s="230"/>
      <c r="M114" s="230"/>
      <c r="N114" s="230"/>
      <c r="O114" s="230"/>
      <c r="P114" s="233"/>
      <c r="Q114" s="230"/>
      <c r="R114" s="208"/>
      <c r="S114" s="239"/>
      <c r="T114" s="239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30"/>
      <c r="F115" s="230"/>
      <c r="G115" s="230"/>
      <c r="H115" s="230"/>
      <c r="I115" s="230"/>
      <c r="J115" s="230"/>
      <c r="K115" s="230"/>
      <c r="L115" s="230"/>
      <c r="M115" s="230"/>
      <c r="N115" s="230"/>
      <c r="O115" s="230"/>
      <c r="P115" s="233"/>
      <c r="Q115" s="230"/>
      <c r="R115" s="208"/>
      <c r="S115" s="239"/>
      <c r="T115" s="239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30"/>
      <c r="F116" s="230"/>
      <c r="G116" s="230"/>
      <c r="H116" s="230"/>
      <c r="I116" s="230"/>
      <c r="J116" s="230"/>
      <c r="K116" s="230"/>
      <c r="L116" s="230"/>
      <c r="M116" s="230"/>
      <c r="N116" s="230"/>
      <c r="O116" s="230"/>
      <c r="P116" s="233"/>
      <c r="Q116" s="230"/>
      <c r="R116" s="208"/>
      <c r="S116" s="239"/>
      <c r="T116" s="239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30"/>
      <c r="F117" s="230"/>
      <c r="G117" s="230"/>
      <c r="H117" s="230"/>
      <c r="I117" s="230"/>
      <c r="J117" s="230"/>
      <c r="K117" s="230"/>
      <c r="L117" s="230"/>
      <c r="M117" s="230"/>
      <c r="N117" s="230"/>
      <c r="O117" s="230"/>
      <c r="P117" s="233"/>
      <c r="Q117" s="230"/>
      <c r="R117" s="208"/>
      <c r="S117" s="239"/>
      <c r="T117" s="239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30"/>
      <c r="F118" s="230"/>
      <c r="G118" s="230"/>
      <c r="H118" s="230"/>
      <c r="I118" s="230"/>
      <c r="J118" s="230"/>
      <c r="K118" s="230"/>
      <c r="L118" s="230"/>
      <c r="M118" s="230"/>
      <c r="N118" s="230"/>
      <c r="O118" s="230"/>
      <c r="P118" s="233"/>
      <c r="Q118" s="230"/>
      <c r="R118" s="208"/>
      <c r="S118" s="239"/>
      <c r="T118" s="239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30"/>
      <c r="F119" s="230"/>
      <c r="G119" s="230"/>
      <c r="H119" s="230"/>
      <c r="I119" s="230"/>
      <c r="J119" s="230"/>
      <c r="K119" s="230"/>
      <c r="L119" s="230"/>
      <c r="M119" s="230"/>
      <c r="N119" s="230"/>
      <c r="O119" s="230"/>
      <c r="P119" s="233"/>
      <c r="Q119" s="230"/>
      <c r="R119" s="208"/>
      <c r="S119" s="239"/>
      <c r="T119" s="239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30"/>
      <c r="F120" s="230"/>
      <c r="G120" s="230"/>
      <c r="H120" s="230"/>
      <c r="I120" s="230"/>
      <c r="J120" s="230"/>
      <c r="K120" s="230"/>
      <c r="L120" s="230"/>
      <c r="M120" s="230"/>
      <c r="N120" s="230"/>
      <c r="O120" s="230"/>
      <c r="P120" s="233"/>
      <c r="Q120" s="230"/>
      <c r="R120" s="208"/>
      <c r="S120" s="239"/>
      <c r="T120" s="239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30"/>
      <c r="F121" s="230"/>
      <c r="G121" s="230"/>
      <c r="H121" s="230"/>
      <c r="I121" s="230"/>
      <c r="J121" s="230"/>
      <c r="K121" s="230"/>
      <c r="L121" s="230"/>
      <c r="M121" s="230"/>
      <c r="N121" s="230"/>
      <c r="O121" s="230"/>
      <c r="P121" s="233"/>
      <c r="Q121" s="230"/>
      <c r="R121" s="208"/>
      <c r="S121" s="239"/>
      <c r="T121" s="239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30"/>
      <c r="F122" s="230"/>
      <c r="G122" s="230"/>
      <c r="H122" s="230"/>
      <c r="I122" s="230"/>
      <c r="J122" s="230"/>
      <c r="K122" s="230"/>
      <c r="L122" s="230"/>
      <c r="M122" s="230"/>
      <c r="N122" s="230"/>
      <c r="O122" s="230"/>
      <c r="P122" s="233"/>
      <c r="Q122" s="230"/>
      <c r="R122" s="208"/>
      <c r="S122" s="239"/>
      <c r="T122" s="239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30"/>
      <c r="F123" s="230"/>
      <c r="G123" s="230"/>
      <c r="H123" s="230"/>
      <c r="I123" s="230"/>
      <c r="J123" s="230"/>
      <c r="K123" s="230"/>
      <c r="L123" s="230"/>
      <c r="M123" s="230"/>
      <c r="N123" s="230"/>
      <c r="O123" s="230"/>
      <c r="P123" s="233"/>
      <c r="Q123" s="230"/>
      <c r="R123" s="208"/>
      <c r="S123" s="239"/>
      <c r="T123" s="239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30"/>
      <c r="F124" s="230"/>
      <c r="G124" s="230"/>
      <c r="H124" s="230"/>
      <c r="I124" s="230"/>
      <c r="J124" s="230"/>
      <c r="K124" s="230"/>
      <c r="L124" s="230"/>
      <c r="M124" s="230"/>
      <c r="N124" s="230"/>
      <c r="O124" s="230"/>
      <c r="P124" s="233"/>
      <c r="Q124" s="230"/>
      <c r="R124" s="208"/>
      <c r="S124" s="239"/>
      <c r="T124" s="239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30"/>
      <c r="F125" s="230"/>
      <c r="G125" s="230"/>
      <c r="H125" s="230"/>
      <c r="I125" s="230"/>
      <c r="J125" s="230"/>
      <c r="K125" s="230"/>
      <c r="L125" s="230"/>
      <c r="M125" s="230"/>
      <c r="N125" s="230"/>
      <c r="O125" s="230"/>
      <c r="P125" s="233"/>
      <c r="Q125" s="230"/>
      <c r="R125" s="208"/>
      <c r="S125" s="239"/>
      <c r="T125" s="239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30"/>
      <c r="F126" s="230"/>
      <c r="G126" s="230"/>
      <c r="H126" s="230"/>
      <c r="I126" s="230"/>
      <c r="J126" s="230"/>
      <c r="K126" s="230"/>
      <c r="L126" s="230"/>
      <c r="M126" s="230"/>
      <c r="N126" s="230"/>
      <c r="O126" s="230"/>
      <c r="P126" s="233"/>
      <c r="Q126" s="230"/>
      <c r="R126" s="208"/>
      <c r="S126" s="239"/>
      <c r="T126" s="239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30"/>
      <c r="F127" s="230"/>
      <c r="G127" s="230"/>
      <c r="H127" s="230"/>
      <c r="I127" s="230"/>
      <c r="J127" s="230"/>
      <c r="K127" s="230"/>
      <c r="L127" s="230"/>
      <c r="M127" s="230"/>
      <c r="N127" s="230"/>
      <c r="O127" s="230"/>
      <c r="P127" s="233"/>
      <c r="Q127" s="230"/>
      <c r="R127" s="208"/>
      <c r="S127" s="239"/>
      <c r="T127" s="239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30"/>
      <c r="F128" s="230"/>
      <c r="G128" s="230"/>
      <c r="H128" s="230"/>
      <c r="I128" s="230"/>
      <c r="J128" s="230"/>
      <c r="K128" s="230"/>
      <c r="L128" s="230"/>
      <c r="M128" s="230"/>
      <c r="N128" s="230"/>
      <c r="O128" s="230"/>
      <c r="P128" s="233"/>
      <c r="Q128" s="230"/>
      <c r="R128" s="208"/>
      <c r="S128" s="239"/>
      <c r="T128" s="239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30"/>
      <c r="F129" s="230"/>
      <c r="G129" s="230"/>
      <c r="H129" s="230"/>
      <c r="I129" s="230"/>
      <c r="J129" s="230"/>
      <c r="K129" s="230"/>
      <c r="L129" s="230"/>
      <c r="M129" s="230"/>
      <c r="N129" s="230"/>
      <c r="O129" s="230"/>
      <c r="P129" s="233"/>
      <c r="Q129" s="230"/>
      <c r="R129" s="208"/>
      <c r="S129" s="239"/>
      <c r="T129" s="239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30"/>
      <c r="F130" s="230"/>
      <c r="G130" s="230"/>
      <c r="H130" s="230"/>
      <c r="I130" s="230"/>
      <c r="J130" s="230"/>
      <c r="K130" s="230"/>
      <c r="L130" s="230"/>
      <c r="M130" s="230"/>
      <c r="N130" s="230"/>
      <c r="O130" s="230"/>
      <c r="P130" s="233"/>
      <c r="Q130" s="230"/>
      <c r="R130" s="208"/>
      <c r="S130" s="239"/>
      <c r="T130" s="239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30"/>
      <c r="F131" s="230"/>
      <c r="G131" s="230"/>
      <c r="H131" s="230"/>
      <c r="I131" s="230"/>
      <c r="J131" s="230"/>
      <c r="K131" s="230"/>
      <c r="L131" s="230"/>
      <c r="M131" s="230"/>
      <c r="N131" s="230"/>
      <c r="O131" s="230"/>
      <c r="P131" s="233"/>
      <c r="Q131" s="230"/>
      <c r="R131" s="208"/>
      <c r="S131" s="239"/>
      <c r="T131" s="239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30"/>
      <c r="F132" s="230"/>
      <c r="G132" s="230"/>
      <c r="H132" s="230"/>
      <c r="I132" s="230"/>
      <c r="J132" s="230"/>
      <c r="K132" s="230"/>
      <c r="L132" s="230"/>
      <c r="M132" s="230"/>
      <c r="N132" s="230"/>
      <c r="O132" s="230"/>
      <c r="P132" s="233"/>
      <c r="Q132" s="230"/>
      <c r="R132" s="208"/>
      <c r="S132" s="239"/>
      <c r="T132" s="239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30"/>
      <c r="F133" s="230"/>
      <c r="G133" s="230"/>
      <c r="H133" s="230"/>
      <c r="I133" s="230"/>
      <c r="J133" s="230"/>
      <c r="K133" s="230"/>
      <c r="L133" s="230"/>
      <c r="M133" s="230"/>
      <c r="N133" s="230"/>
      <c r="O133" s="230"/>
      <c r="P133" s="233"/>
      <c r="Q133" s="230"/>
      <c r="R133" s="208"/>
      <c r="S133" s="239"/>
      <c r="T133" s="239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30"/>
      <c r="F134" s="230"/>
      <c r="G134" s="230"/>
      <c r="H134" s="230"/>
      <c r="I134" s="230"/>
      <c r="J134" s="230"/>
      <c r="K134" s="230"/>
      <c r="L134" s="230"/>
      <c r="M134" s="230"/>
      <c r="N134" s="230"/>
      <c r="O134" s="230"/>
      <c r="P134" s="233"/>
      <c r="Q134" s="230"/>
      <c r="R134" s="208"/>
      <c r="S134" s="239"/>
      <c r="T134" s="239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30"/>
      <c r="F135" s="230"/>
      <c r="G135" s="230"/>
      <c r="H135" s="230"/>
      <c r="I135" s="230"/>
      <c r="J135" s="230"/>
      <c r="K135" s="230"/>
      <c r="L135" s="230"/>
      <c r="M135" s="230"/>
      <c r="N135" s="230"/>
      <c r="O135" s="230"/>
      <c r="P135" s="233"/>
      <c r="Q135" s="230"/>
      <c r="R135" s="208"/>
      <c r="S135" s="239"/>
      <c r="T135" s="239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30"/>
      <c r="F136" s="230"/>
      <c r="G136" s="230"/>
      <c r="H136" s="230"/>
      <c r="I136" s="230"/>
      <c r="J136" s="230"/>
      <c r="K136" s="230"/>
      <c r="L136" s="230"/>
      <c r="M136" s="230"/>
      <c r="N136" s="230"/>
      <c r="O136" s="230"/>
      <c r="P136" s="233"/>
      <c r="Q136" s="230"/>
      <c r="R136" s="208"/>
      <c r="S136" s="239"/>
      <c r="T136" s="239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30"/>
      <c r="F137" s="230"/>
      <c r="G137" s="230"/>
      <c r="H137" s="230"/>
      <c r="I137" s="230"/>
      <c r="J137" s="230"/>
      <c r="K137" s="230"/>
      <c r="L137" s="230"/>
      <c r="M137" s="230"/>
      <c r="N137" s="230"/>
      <c r="O137" s="230"/>
      <c r="P137" s="233"/>
      <c r="Q137" s="230"/>
      <c r="R137" s="208"/>
      <c r="S137" s="239"/>
      <c r="T137" s="239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30"/>
      <c r="F138" s="230"/>
      <c r="G138" s="230"/>
      <c r="H138" s="230"/>
      <c r="I138" s="230"/>
      <c r="J138" s="230"/>
      <c r="K138" s="230"/>
      <c r="L138" s="230"/>
      <c r="M138" s="230"/>
      <c r="N138" s="230"/>
      <c r="O138" s="230"/>
      <c r="P138" s="233"/>
      <c r="Q138" s="230"/>
      <c r="R138" s="208"/>
      <c r="S138" s="239"/>
      <c r="T138" s="239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30"/>
      <c r="F139" s="230"/>
      <c r="G139" s="230"/>
      <c r="H139" s="230"/>
      <c r="I139" s="230"/>
      <c r="J139" s="230"/>
      <c r="K139" s="230"/>
      <c r="L139" s="230"/>
      <c r="M139" s="230"/>
      <c r="N139" s="230"/>
      <c r="O139" s="230"/>
      <c r="P139" s="233"/>
      <c r="Q139" s="230"/>
      <c r="R139" s="208"/>
      <c r="S139" s="239"/>
      <c r="T139" s="239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30"/>
      <c r="F140" s="230"/>
      <c r="G140" s="230"/>
      <c r="H140" s="230"/>
      <c r="I140" s="230"/>
      <c r="J140" s="230"/>
      <c r="K140" s="230"/>
      <c r="L140" s="230"/>
      <c r="M140" s="230"/>
      <c r="N140" s="230"/>
      <c r="O140" s="230"/>
      <c r="P140" s="233"/>
      <c r="Q140" s="230"/>
      <c r="R140" s="208"/>
      <c r="S140" s="239"/>
      <c r="T140" s="239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30"/>
      <c r="F141" s="230"/>
      <c r="G141" s="230"/>
      <c r="H141" s="230"/>
      <c r="I141" s="230"/>
      <c r="J141" s="230"/>
      <c r="K141" s="230"/>
      <c r="L141" s="230"/>
      <c r="M141" s="230"/>
      <c r="N141" s="230"/>
      <c r="O141" s="230"/>
      <c r="P141" s="233"/>
      <c r="Q141" s="230"/>
      <c r="R141" s="208"/>
      <c r="S141" s="239"/>
      <c r="T141" s="239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30"/>
      <c r="F142" s="230"/>
      <c r="G142" s="230"/>
      <c r="H142" s="230"/>
      <c r="I142" s="230"/>
      <c r="J142" s="230"/>
      <c r="K142" s="230"/>
      <c r="L142" s="230"/>
      <c r="M142" s="230"/>
      <c r="N142" s="230"/>
      <c r="O142" s="230"/>
      <c r="P142" s="233"/>
      <c r="Q142" s="230"/>
      <c r="R142" s="208"/>
      <c r="S142" s="239"/>
      <c r="T142" s="239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30"/>
      <c r="F143" s="230"/>
      <c r="G143" s="230"/>
      <c r="H143" s="230"/>
      <c r="I143" s="230"/>
      <c r="J143" s="230"/>
      <c r="K143" s="230"/>
      <c r="L143" s="230"/>
      <c r="M143" s="230"/>
      <c r="N143" s="230"/>
      <c r="O143" s="230"/>
      <c r="P143" s="233"/>
      <c r="Q143" s="230"/>
      <c r="R143" s="208"/>
      <c r="S143" s="239"/>
      <c r="T143" s="239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30"/>
      <c r="F144" s="230"/>
      <c r="G144" s="230"/>
      <c r="H144" s="230"/>
      <c r="I144" s="230"/>
      <c r="J144" s="230"/>
      <c r="K144" s="230"/>
      <c r="L144" s="230"/>
      <c r="M144" s="230"/>
      <c r="N144" s="230"/>
      <c r="O144" s="230"/>
      <c r="P144" s="233"/>
      <c r="Q144" s="230"/>
      <c r="R144" s="208"/>
      <c r="S144" s="239"/>
      <c r="T144" s="239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30"/>
      <c r="F145" s="230"/>
      <c r="G145" s="230"/>
      <c r="H145" s="230"/>
      <c r="I145" s="230"/>
      <c r="J145" s="230"/>
      <c r="K145" s="230"/>
      <c r="L145" s="230"/>
      <c r="M145" s="230"/>
      <c r="N145" s="230"/>
      <c r="O145" s="230"/>
      <c r="P145" s="233"/>
      <c r="Q145" s="230"/>
      <c r="R145" s="208"/>
      <c r="S145" s="239"/>
      <c r="T145" s="239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30"/>
      <c r="F146" s="230"/>
      <c r="G146" s="230"/>
      <c r="H146" s="230"/>
      <c r="I146" s="230"/>
      <c r="J146" s="230"/>
      <c r="K146" s="230"/>
      <c r="L146" s="230"/>
      <c r="M146" s="230"/>
      <c r="N146" s="230"/>
      <c r="O146" s="230"/>
      <c r="P146" s="233"/>
      <c r="Q146" s="230"/>
      <c r="R146" s="208"/>
      <c r="S146" s="239"/>
      <c r="T146" s="239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30"/>
      <c r="F147" s="230"/>
      <c r="G147" s="230"/>
      <c r="H147" s="230"/>
      <c r="I147" s="230"/>
      <c r="J147" s="230"/>
      <c r="K147" s="230"/>
      <c r="L147" s="230"/>
      <c r="M147" s="230"/>
      <c r="N147" s="230"/>
      <c r="O147" s="230"/>
      <c r="P147" s="233"/>
      <c r="Q147" s="230"/>
      <c r="R147" s="208"/>
      <c r="S147" s="239"/>
      <c r="T147" s="239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30"/>
      <c r="F148" s="230"/>
      <c r="G148" s="230"/>
      <c r="H148" s="230"/>
      <c r="I148" s="230"/>
      <c r="J148" s="230"/>
      <c r="K148" s="230"/>
      <c r="L148" s="230"/>
      <c r="M148" s="230"/>
      <c r="N148" s="230"/>
      <c r="O148" s="230"/>
      <c r="P148" s="233"/>
      <c r="Q148" s="230"/>
      <c r="R148" s="208"/>
      <c r="S148" s="239"/>
      <c r="T148" s="239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30"/>
      <c r="F149" s="230"/>
      <c r="G149" s="230"/>
      <c r="H149" s="230"/>
      <c r="I149" s="230"/>
      <c r="J149" s="230"/>
      <c r="K149" s="230"/>
      <c r="L149" s="230"/>
      <c r="M149" s="230"/>
      <c r="N149" s="230"/>
      <c r="O149" s="230"/>
      <c r="P149" s="233"/>
      <c r="Q149" s="230"/>
      <c r="R149" s="208"/>
      <c r="S149" s="239"/>
      <c r="T149" s="239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30"/>
      <c r="F150" s="230"/>
      <c r="G150" s="230"/>
      <c r="H150" s="230"/>
      <c r="I150" s="230"/>
      <c r="J150" s="230"/>
      <c r="K150" s="230"/>
      <c r="L150" s="230"/>
      <c r="M150" s="230"/>
      <c r="N150" s="230"/>
      <c r="O150" s="230"/>
      <c r="P150" s="233"/>
      <c r="Q150" s="230"/>
      <c r="R150" s="208"/>
      <c r="S150" s="239"/>
      <c r="T150" s="239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30"/>
      <c r="F151" s="230"/>
      <c r="G151" s="230"/>
      <c r="H151" s="230"/>
      <c r="I151" s="230"/>
      <c r="J151" s="230"/>
      <c r="K151" s="230"/>
      <c r="L151" s="230"/>
      <c r="M151" s="230"/>
      <c r="N151" s="230"/>
      <c r="O151" s="230"/>
      <c r="P151" s="233"/>
      <c r="Q151" s="230"/>
      <c r="R151" s="208"/>
      <c r="S151" s="239"/>
      <c r="T151" s="239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30"/>
      <c r="F152" s="230"/>
      <c r="G152" s="230"/>
      <c r="H152" s="230"/>
      <c r="I152" s="230"/>
      <c r="J152" s="230"/>
      <c r="K152" s="230"/>
      <c r="L152" s="230"/>
      <c r="M152" s="230"/>
      <c r="N152" s="230"/>
      <c r="O152" s="230"/>
      <c r="P152" s="233"/>
      <c r="Q152" s="230"/>
      <c r="R152" s="208"/>
      <c r="S152" s="239"/>
      <c r="T152" s="239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30"/>
      <c r="F153" s="230"/>
      <c r="G153" s="230"/>
      <c r="H153" s="230"/>
      <c r="I153" s="230"/>
      <c r="J153" s="230"/>
      <c r="K153" s="230"/>
      <c r="L153" s="230"/>
      <c r="M153" s="230"/>
      <c r="N153" s="230"/>
      <c r="O153" s="230"/>
      <c r="P153" s="233"/>
      <c r="Q153" s="230"/>
      <c r="R153" s="208"/>
      <c r="S153" s="239"/>
      <c r="T153" s="239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30"/>
      <c r="F154" s="230"/>
      <c r="G154" s="230"/>
      <c r="H154" s="230"/>
      <c r="I154" s="230"/>
      <c r="J154" s="230"/>
      <c r="K154" s="230"/>
      <c r="L154" s="230"/>
      <c r="M154" s="230"/>
      <c r="N154" s="230"/>
      <c r="O154" s="230"/>
      <c r="P154" s="233"/>
      <c r="Q154" s="230"/>
      <c r="R154" s="208"/>
      <c r="S154" s="239"/>
      <c r="T154" s="239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30"/>
      <c r="F155" s="230"/>
      <c r="G155" s="230"/>
      <c r="H155" s="230"/>
      <c r="I155" s="230"/>
      <c r="J155" s="230"/>
      <c r="K155" s="230"/>
      <c r="L155" s="230"/>
      <c r="M155" s="230"/>
      <c r="N155" s="230"/>
      <c r="O155" s="230"/>
      <c r="P155" s="233"/>
      <c r="Q155" s="230"/>
      <c r="R155" s="208"/>
      <c r="S155" s="239"/>
      <c r="T155" s="239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30"/>
      <c r="F156" s="230"/>
      <c r="G156" s="230"/>
      <c r="H156" s="230"/>
      <c r="I156" s="230"/>
      <c r="J156" s="230"/>
      <c r="K156" s="230"/>
      <c r="L156" s="230"/>
      <c r="M156" s="230"/>
      <c r="N156" s="230"/>
      <c r="O156" s="230"/>
      <c r="P156" s="233"/>
      <c r="Q156" s="230"/>
      <c r="R156" s="208"/>
      <c r="S156" s="239"/>
      <c r="T156" s="239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30"/>
      <c r="F157" s="230"/>
      <c r="G157" s="230"/>
      <c r="H157" s="230"/>
      <c r="I157" s="230"/>
      <c r="J157" s="230"/>
      <c r="K157" s="230"/>
      <c r="L157" s="230"/>
      <c r="M157" s="230"/>
      <c r="N157" s="230"/>
      <c r="O157" s="230"/>
      <c r="P157" s="233"/>
      <c r="Q157" s="230"/>
      <c r="R157" s="208"/>
      <c r="S157" s="239"/>
      <c r="T157" s="239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30"/>
      <c r="F158" s="230"/>
      <c r="G158" s="230"/>
      <c r="H158" s="230"/>
      <c r="I158" s="230"/>
      <c r="J158" s="230"/>
      <c r="K158" s="230"/>
      <c r="L158" s="230"/>
      <c r="M158" s="230"/>
      <c r="N158" s="230"/>
      <c r="O158" s="230"/>
      <c r="P158" s="233"/>
      <c r="Q158" s="230"/>
      <c r="R158" s="208"/>
      <c r="S158" s="239"/>
      <c r="T158" s="239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30"/>
      <c r="F159" s="230"/>
      <c r="G159" s="230"/>
      <c r="H159" s="230"/>
      <c r="I159" s="230"/>
      <c r="J159" s="230"/>
      <c r="K159" s="230"/>
      <c r="L159" s="230"/>
      <c r="M159" s="230"/>
      <c r="N159" s="230"/>
      <c r="O159" s="230"/>
      <c r="P159" s="233"/>
      <c r="Q159" s="230"/>
      <c r="R159" s="208"/>
      <c r="S159" s="239"/>
      <c r="T159" s="239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30"/>
      <c r="F160" s="230"/>
      <c r="G160" s="230"/>
      <c r="H160" s="230"/>
      <c r="I160" s="230"/>
      <c r="J160" s="230"/>
      <c r="K160" s="230"/>
      <c r="L160" s="230"/>
      <c r="M160" s="230"/>
      <c r="N160" s="230"/>
      <c r="O160" s="230"/>
      <c r="P160" s="233"/>
      <c r="Q160" s="230"/>
      <c r="R160" s="208"/>
      <c r="S160" s="239"/>
      <c r="T160" s="239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30"/>
      <c r="F161" s="230"/>
      <c r="G161" s="230"/>
      <c r="H161" s="230"/>
      <c r="I161" s="230"/>
      <c r="J161" s="230"/>
      <c r="K161" s="230"/>
      <c r="L161" s="230"/>
      <c r="M161" s="230"/>
      <c r="N161" s="230"/>
      <c r="O161" s="230"/>
      <c r="P161" s="233"/>
      <c r="Q161" s="230"/>
      <c r="R161" s="208"/>
      <c r="S161" s="239"/>
      <c r="T161" s="239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30"/>
      <c r="F162" s="230"/>
      <c r="G162" s="230"/>
      <c r="H162" s="230"/>
      <c r="I162" s="230"/>
      <c r="J162" s="230"/>
      <c r="K162" s="230"/>
      <c r="L162" s="230"/>
      <c r="M162" s="230"/>
      <c r="N162" s="230"/>
      <c r="O162" s="230"/>
      <c r="P162" s="233"/>
      <c r="Q162" s="230"/>
      <c r="R162" s="208"/>
      <c r="S162" s="239"/>
      <c r="T162" s="239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30"/>
      <c r="F163" s="230"/>
      <c r="G163" s="230"/>
      <c r="H163" s="230"/>
      <c r="I163" s="230"/>
      <c r="J163" s="230"/>
      <c r="K163" s="230"/>
      <c r="L163" s="230"/>
      <c r="M163" s="230"/>
      <c r="N163" s="230"/>
      <c r="O163" s="230"/>
      <c r="P163" s="233"/>
      <c r="Q163" s="230"/>
      <c r="R163" s="208"/>
      <c r="S163" s="239"/>
      <c r="T163" s="239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30"/>
      <c r="F164" s="230"/>
      <c r="G164" s="230"/>
      <c r="H164" s="230"/>
      <c r="I164" s="230"/>
      <c r="J164" s="230"/>
      <c r="K164" s="230"/>
      <c r="L164" s="230"/>
      <c r="M164" s="230"/>
      <c r="N164" s="230"/>
      <c r="O164" s="230"/>
      <c r="P164" s="233"/>
      <c r="Q164" s="230"/>
      <c r="R164" s="208"/>
      <c r="S164" s="239"/>
      <c r="T164" s="239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30"/>
      <c r="F165" s="230"/>
      <c r="G165" s="230"/>
      <c r="H165" s="230"/>
      <c r="I165" s="230"/>
      <c r="J165" s="230"/>
      <c r="K165" s="230"/>
      <c r="L165" s="230"/>
      <c r="M165" s="230"/>
      <c r="N165" s="230"/>
      <c r="O165" s="230"/>
      <c r="P165" s="233"/>
      <c r="Q165" s="230"/>
      <c r="R165" s="208"/>
      <c r="S165" s="239"/>
      <c r="T165" s="239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30"/>
      <c r="F166" s="230"/>
      <c r="G166" s="230"/>
      <c r="H166" s="230"/>
      <c r="I166" s="230"/>
      <c r="J166" s="230"/>
      <c r="K166" s="230"/>
      <c r="L166" s="230"/>
      <c r="M166" s="230"/>
      <c r="N166" s="230"/>
      <c r="O166" s="230"/>
      <c r="P166" s="233"/>
      <c r="Q166" s="230"/>
      <c r="R166" s="208"/>
      <c r="S166" s="239"/>
      <c r="T166" s="239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30"/>
      <c r="F167" s="230"/>
      <c r="G167" s="230"/>
      <c r="H167" s="230"/>
      <c r="I167" s="230"/>
      <c r="J167" s="230"/>
      <c r="K167" s="230"/>
      <c r="L167" s="230"/>
      <c r="M167" s="230"/>
      <c r="N167" s="230"/>
      <c r="O167" s="230"/>
      <c r="P167" s="233"/>
      <c r="Q167" s="230"/>
      <c r="R167" s="208"/>
      <c r="S167" s="239"/>
      <c r="T167" s="239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30"/>
      <c r="F168" s="230"/>
      <c r="G168" s="230"/>
      <c r="H168" s="230"/>
      <c r="I168" s="230"/>
      <c r="J168" s="230"/>
      <c r="K168" s="230"/>
      <c r="L168" s="230"/>
      <c r="M168" s="230"/>
      <c r="N168" s="230"/>
      <c r="O168" s="230"/>
      <c r="P168" s="233"/>
      <c r="Q168" s="230"/>
      <c r="R168" s="208"/>
      <c r="S168" s="239"/>
      <c r="T168" s="239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30"/>
      <c r="F169" s="230"/>
      <c r="G169" s="230"/>
      <c r="H169" s="230"/>
      <c r="I169" s="230"/>
      <c r="J169" s="230"/>
      <c r="K169" s="230"/>
      <c r="L169" s="230"/>
      <c r="M169" s="230"/>
      <c r="N169" s="230"/>
      <c r="O169" s="230"/>
      <c r="P169" s="233"/>
      <c r="Q169" s="230"/>
      <c r="R169" s="208"/>
      <c r="S169" s="239"/>
      <c r="T169" s="239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30"/>
      <c r="F170" s="230"/>
      <c r="G170" s="230"/>
      <c r="H170" s="230"/>
      <c r="I170" s="230"/>
      <c r="J170" s="230"/>
      <c r="K170" s="230"/>
      <c r="L170" s="230"/>
      <c r="M170" s="230"/>
      <c r="N170" s="230"/>
      <c r="O170" s="230"/>
      <c r="P170" s="233"/>
      <c r="Q170" s="230"/>
      <c r="R170" s="208"/>
      <c r="S170" s="239"/>
      <c r="T170" s="239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30"/>
      <c r="F171" s="230"/>
      <c r="G171" s="230"/>
      <c r="H171" s="230"/>
      <c r="I171" s="230"/>
      <c r="J171" s="230"/>
      <c r="K171" s="230"/>
      <c r="L171" s="230"/>
      <c r="M171" s="230"/>
      <c r="N171" s="230"/>
      <c r="O171" s="230"/>
      <c r="P171" s="233"/>
      <c r="Q171" s="230"/>
      <c r="R171" s="208"/>
      <c r="S171" s="239"/>
      <c r="T171" s="239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30"/>
      <c r="F172" s="230"/>
      <c r="G172" s="230"/>
      <c r="H172" s="230"/>
      <c r="I172" s="230"/>
      <c r="J172" s="230"/>
      <c r="K172" s="230"/>
      <c r="L172" s="230"/>
      <c r="M172" s="230"/>
      <c r="N172" s="230"/>
      <c r="O172" s="230"/>
      <c r="P172" s="233"/>
      <c r="Q172" s="230"/>
      <c r="R172" s="208"/>
      <c r="S172" s="239"/>
      <c r="T172" s="239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30"/>
      <c r="F173" s="230"/>
      <c r="G173" s="230"/>
      <c r="H173" s="230"/>
      <c r="I173" s="230"/>
      <c r="J173" s="230"/>
      <c r="K173" s="230"/>
      <c r="L173" s="230"/>
      <c r="M173" s="230"/>
      <c r="N173" s="230"/>
      <c r="O173" s="230"/>
      <c r="P173" s="233"/>
      <c r="Q173" s="230"/>
      <c r="R173" s="208"/>
      <c r="S173" s="239"/>
      <c r="T173" s="239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30"/>
      <c r="F174" s="230"/>
      <c r="G174" s="230"/>
      <c r="H174" s="230"/>
      <c r="I174" s="230"/>
      <c r="J174" s="230"/>
      <c r="K174" s="230"/>
      <c r="L174" s="230"/>
      <c r="M174" s="230"/>
      <c r="N174" s="230"/>
      <c r="O174" s="230"/>
      <c r="P174" s="233"/>
      <c r="Q174" s="230"/>
      <c r="R174" s="208"/>
      <c r="S174" s="239"/>
      <c r="T174" s="239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30"/>
      <c r="F175" s="230"/>
      <c r="G175" s="230"/>
      <c r="H175" s="230"/>
      <c r="I175" s="230"/>
      <c r="J175" s="230"/>
      <c r="K175" s="230"/>
      <c r="L175" s="230"/>
      <c r="M175" s="230"/>
      <c r="N175" s="230"/>
      <c r="O175" s="230"/>
      <c r="P175" s="233"/>
      <c r="Q175" s="230"/>
      <c r="R175" s="208"/>
      <c r="S175" s="239"/>
      <c r="T175" s="239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30"/>
      <c r="F176" s="230"/>
      <c r="G176" s="230"/>
      <c r="H176" s="230"/>
      <c r="I176" s="230"/>
      <c r="J176" s="230"/>
      <c r="K176" s="230"/>
      <c r="L176" s="230"/>
      <c r="M176" s="230"/>
      <c r="N176" s="230"/>
      <c r="O176" s="230"/>
      <c r="P176" s="233"/>
      <c r="Q176" s="230"/>
      <c r="R176" s="208"/>
      <c r="S176" s="239"/>
      <c r="T176" s="239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30"/>
      <c r="F177" s="230"/>
      <c r="G177" s="230"/>
      <c r="H177" s="230"/>
      <c r="I177" s="230"/>
      <c r="J177" s="230"/>
      <c r="K177" s="230"/>
      <c r="L177" s="230"/>
      <c r="M177" s="230"/>
      <c r="N177" s="230"/>
      <c r="O177" s="230"/>
      <c r="P177" s="233"/>
      <c r="Q177" s="230"/>
      <c r="R177" s="208"/>
      <c r="S177" s="239"/>
      <c r="T177" s="239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30"/>
      <c r="F178" s="230"/>
      <c r="G178" s="230"/>
      <c r="H178" s="230"/>
      <c r="I178" s="230"/>
      <c r="J178" s="230"/>
      <c r="K178" s="230"/>
      <c r="L178" s="230"/>
      <c r="M178" s="230"/>
      <c r="N178" s="230"/>
      <c r="O178" s="230"/>
      <c r="P178" s="233"/>
      <c r="Q178" s="230"/>
      <c r="R178" s="208"/>
      <c r="S178" s="239"/>
      <c r="T178" s="239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30"/>
      <c r="F179" s="230"/>
      <c r="G179" s="230"/>
      <c r="H179" s="230"/>
      <c r="I179" s="230"/>
      <c r="J179" s="230"/>
      <c r="K179" s="230"/>
      <c r="L179" s="230"/>
      <c r="M179" s="230"/>
      <c r="N179" s="230"/>
      <c r="O179" s="230"/>
      <c r="P179" s="233"/>
      <c r="Q179" s="230"/>
      <c r="R179" s="208"/>
      <c r="S179" s="239"/>
      <c r="T179" s="239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30"/>
      <c r="F180" s="230"/>
      <c r="G180" s="230"/>
      <c r="H180" s="230"/>
      <c r="I180" s="230"/>
      <c r="J180" s="230"/>
      <c r="K180" s="230"/>
      <c r="L180" s="230"/>
      <c r="M180" s="230"/>
      <c r="N180" s="230"/>
      <c r="O180" s="230"/>
      <c r="P180" s="233"/>
      <c r="Q180" s="230"/>
      <c r="R180" s="208"/>
      <c r="S180" s="239"/>
      <c r="T180" s="239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30"/>
      <c r="F181" s="230"/>
      <c r="G181" s="230"/>
      <c r="H181" s="230"/>
      <c r="I181" s="230"/>
      <c r="J181" s="230"/>
      <c r="K181" s="230"/>
      <c r="L181" s="230"/>
      <c r="M181" s="230"/>
      <c r="N181" s="230"/>
      <c r="O181" s="230"/>
      <c r="P181" s="233"/>
      <c r="Q181" s="230"/>
      <c r="R181" s="208"/>
      <c r="S181" s="239"/>
      <c r="T181" s="239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30"/>
      <c r="F182" s="230"/>
      <c r="G182" s="230"/>
      <c r="H182" s="230"/>
      <c r="I182" s="230"/>
      <c r="J182" s="230"/>
      <c r="K182" s="230"/>
      <c r="L182" s="230"/>
      <c r="M182" s="230"/>
      <c r="N182" s="230"/>
      <c r="O182" s="230"/>
      <c r="P182" s="233"/>
      <c r="Q182" s="230"/>
      <c r="R182" s="208"/>
      <c r="S182" s="239"/>
      <c r="T182" s="239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30"/>
      <c r="F183" s="230"/>
      <c r="G183" s="230"/>
      <c r="H183" s="230"/>
      <c r="I183" s="230"/>
      <c r="J183" s="230"/>
      <c r="K183" s="230"/>
      <c r="L183" s="230"/>
      <c r="M183" s="230"/>
      <c r="N183" s="230"/>
      <c r="O183" s="230"/>
      <c r="P183" s="233"/>
      <c r="Q183" s="230"/>
      <c r="R183" s="208"/>
      <c r="S183" s="239"/>
      <c r="T183" s="239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30"/>
      <c r="F184" s="230"/>
      <c r="G184" s="230"/>
      <c r="H184" s="230"/>
      <c r="I184" s="230"/>
      <c r="J184" s="230"/>
      <c r="K184" s="230"/>
      <c r="L184" s="230"/>
      <c r="M184" s="230"/>
      <c r="N184" s="230"/>
      <c r="O184" s="230"/>
      <c r="P184" s="233"/>
      <c r="Q184" s="230"/>
      <c r="R184" s="208"/>
      <c r="S184" s="239"/>
      <c r="T184" s="239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30"/>
      <c r="F185" s="230"/>
      <c r="G185" s="230"/>
      <c r="H185" s="230"/>
      <c r="I185" s="230"/>
      <c r="J185" s="230"/>
      <c r="K185" s="230"/>
      <c r="L185" s="230"/>
      <c r="M185" s="230"/>
      <c r="N185" s="230"/>
      <c r="O185" s="230"/>
      <c r="P185" s="233"/>
      <c r="Q185" s="230"/>
      <c r="R185" s="208"/>
      <c r="S185" s="239"/>
      <c r="T185" s="239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30"/>
      <c r="F186" s="230"/>
      <c r="G186" s="230"/>
      <c r="H186" s="230"/>
      <c r="I186" s="230"/>
      <c r="J186" s="230"/>
      <c r="K186" s="230"/>
      <c r="L186" s="230"/>
      <c r="M186" s="230"/>
      <c r="N186" s="230"/>
      <c r="O186" s="230"/>
      <c r="P186" s="233"/>
      <c r="Q186" s="230"/>
      <c r="R186" s="208"/>
      <c r="S186" s="239"/>
      <c r="T186" s="239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30"/>
      <c r="F187" s="230"/>
      <c r="G187" s="230"/>
      <c r="H187" s="230"/>
      <c r="I187" s="230"/>
      <c r="J187" s="230"/>
      <c r="K187" s="230"/>
      <c r="L187" s="230"/>
      <c r="M187" s="230"/>
      <c r="N187" s="230"/>
      <c r="O187" s="230"/>
      <c r="P187" s="233"/>
      <c r="Q187" s="230"/>
      <c r="R187" s="208"/>
      <c r="S187" s="239"/>
      <c r="T187" s="239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30"/>
      <c r="F188" s="230"/>
      <c r="G188" s="230"/>
      <c r="H188" s="230"/>
      <c r="I188" s="230"/>
      <c r="J188" s="230"/>
      <c r="K188" s="230"/>
      <c r="L188" s="230"/>
      <c r="M188" s="230"/>
      <c r="N188" s="230"/>
      <c r="O188" s="230"/>
      <c r="P188" s="233"/>
      <c r="Q188" s="230"/>
      <c r="R188" s="208"/>
      <c r="S188" s="239"/>
      <c r="T188" s="239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30"/>
      <c r="F189" s="230"/>
      <c r="G189" s="230"/>
      <c r="H189" s="230"/>
      <c r="I189" s="230"/>
      <c r="J189" s="230"/>
      <c r="K189" s="230"/>
      <c r="L189" s="230"/>
      <c r="M189" s="230"/>
      <c r="N189" s="230"/>
      <c r="O189" s="230"/>
      <c r="P189" s="233"/>
      <c r="Q189" s="230"/>
      <c r="R189" s="208"/>
      <c r="S189" s="239"/>
      <c r="T189" s="239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30"/>
      <c r="F190" s="230"/>
      <c r="G190" s="230"/>
      <c r="H190" s="230"/>
      <c r="I190" s="230"/>
      <c r="J190" s="230"/>
      <c r="K190" s="230"/>
      <c r="L190" s="230"/>
      <c r="M190" s="230"/>
      <c r="N190" s="230"/>
      <c r="O190" s="230"/>
      <c r="P190" s="233"/>
      <c r="Q190" s="230"/>
      <c r="R190" s="208"/>
      <c r="S190" s="239"/>
      <c r="T190" s="239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30"/>
      <c r="F191" s="230"/>
      <c r="G191" s="230"/>
      <c r="H191" s="230"/>
      <c r="I191" s="230"/>
      <c r="J191" s="230"/>
      <c r="K191" s="230"/>
      <c r="L191" s="230"/>
      <c r="M191" s="230"/>
      <c r="N191" s="230"/>
      <c r="O191" s="230"/>
      <c r="P191" s="233"/>
      <c r="Q191" s="230"/>
      <c r="R191" s="208"/>
      <c r="S191" s="239"/>
      <c r="T191" s="239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30"/>
      <c r="F192" s="230"/>
      <c r="G192" s="230"/>
      <c r="H192" s="230"/>
      <c r="I192" s="230"/>
      <c r="J192" s="230"/>
      <c r="K192" s="230"/>
      <c r="L192" s="230"/>
      <c r="M192" s="230"/>
      <c r="N192" s="230"/>
      <c r="O192" s="230"/>
      <c r="P192" s="233"/>
      <c r="Q192" s="230"/>
      <c r="R192" s="208"/>
      <c r="S192" s="239"/>
      <c r="T192" s="239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30"/>
      <c r="F193" s="230"/>
      <c r="G193" s="230"/>
      <c r="H193" s="230"/>
      <c r="I193" s="230"/>
      <c r="J193" s="230"/>
      <c r="K193" s="230"/>
      <c r="L193" s="230"/>
      <c r="M193" s="230"/>
      <c r="N193" s="230"/>
      <c r="O193" s="230"/>
      <c r="P193" s="233"/>
      <c r="Q193" s="230"/>
      <c r="R193" s="208"/>
      <c r="S193" s="239"/>
      <c r="T193" s="239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30"/>
      <c r="F194" s="230"/>
      <c r="G194" s="230"/>
      <c r="H194" s="230"/>
      <c r="I194" s="230"/>
      <c r="J194" s="230"/>
      <c r="K194" s="230"/>
      <c r="L194" s="230"/>
      <c r="M194" s="230"/>
      <c r="N194" s="230"/>
      <c r="O194" s="230"/>
      <c r="P194" s="233"/>
      <c r="Q194" s="230"/>
      <c r="R194" s="208"/>
      <c r="S194" s="239"/>
      <c r="T194" s="239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30"/>
      <c r="F195" s="230"/>
      <c r="G195" s="230"/>
      <c r="H195" s="230"/>
      <c r="I195" s="230"/>
      <c r="J195" s="230"/>
      <c r="K195" s="230"/>
      <c r="L195" s="230"/>
      <c r="M195" s="230"/>
      <c r="N195" s="230"/>
      <c r="O195" s="230"/>
      <c r="P195" s="233"/>
      <c r="Q195" s="230"/>
      <c r="R195" s="208"/>
      <c r="S195" s="239"/>
      <c r="T195" s="239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30"/>
      <c r="F196" s="230"/>
      <c r="G196" s="230"/>
      <c r="H196" s="230"/>
      <c r="I196" s="230"/>
      <c r="J196" s="230"/>
      <c r="K196" s="230"/>
      <c r="L196" s="230"/>
      <c r="M196" s="230"/>
      <c r="N196" s="230"/>
      <c r="O196" s="230"/>
      <c r="P196" s="233"/>
      <c r="Q196" s="230"/>
      <c r="R196" s="208"/>
      <c r="S196" s="239"/>
      <c r="T196" s="239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30"/>
      <c r="F197" s="230"/>
      <c r="G197" s="230"/>
      <c r="H197" s="230"/>
      <c r="I197" s="230"/>
      <c r="J197" s="230"/>
      <c r="K197" s="230"/>
      <c r="L197" s="230"/>
      <c r="M197" s="230"/>
      <c r="N197" s="230"/>
      <c r="O197" s="230"/>
      <c r="P197" s="233"/>
      <c r="Q197" s="230"/>
      <c r="R197" s="208"/>
      <c r="S197" s="239"/>
      <c r="T197" s="239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30"/>
      <c r="F198" s="230"/>
      <c r="G198" s="230"/>
      <c r="H198" s="230"/>
      <c r="I198" s="230"/>
      <c r="J198" s="230"/>
      <c r="K198" s="230"/>
      <c r="L198" s="230"/>
      <c r="M198" s="230"/>
      <c r="N198" s="230"/>
      <c r="O198" s="230"/>
      <c r="P198" s="233"/>
      <c r="Q198" s="230"/>
      <c r="R198" s="208"/>
      <c r="S198" s="239"/>
      <c r="T198" s="239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30"/>
      <c r="F199" s="230"/>
      <c r="G199" s="230"/>
      <c r="H199" s="230"/>
      <c r="I199" s="230"/>
      <c r="J199" s="230"/>
      <c r="K199" s="230"/>
      <c r="L199" s="230"/>
      <c r="M199" s="230"/>
      <c r="N199" s="230"/>
      <c r="O199" s="230"/>
      <c r="P199" s="233"/>
      <c r="Q199" s="230"/>
      <c r="R199" s="208"/>
      <c r="S199" s="239"/>
      <c r="T199" s="239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30"/>
      <c r="F200" s="230"/>
      <c r="G200" s="230"/>
      <c r="H200" s="230"/>
      <c r="I200" s="230"/>
      <c r="J200" s="230"/>
      <c r="K200" s="230"/>
      <c r="L200" s="230"/>
      <c r="M200" s="230"/>
      <c r="N200" s="230"/>
      <c r="O200" s="230"/>
      <c r="P200" s="233"/>
      <c r="Q200" s="230"/>
      <c r="R200" s="208"/>
      <c r="S200" s="239"/>
      <c r="T200" s="239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30"/>
      <c r="F201" s="230"/>
      <c r="G201" s="230"/>
      <c r="H201" s="230"/>
      <c r="I201" s="230"/>
      <c r="J201" s="230"/>
      <c r="K201" s="230"/>
      <c r="L201" s="230"/>
      <c r="M201" s="230"/>
      <c r="N201" s="230"/>
      <c r="O201" s="230"/>
      <c r="P201" s="233"/>
      <c r="Q201" s="230"/>
      <c r="R201" s="208"/>
      <c r="S201" s="239"/>
      <c r="T201" s="239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30"/>
      <c r="F202" s="230"/>
      <c r="G202" s="230"/>
      <c r="H202" s="230"/>
      <c r="I202" s="230"/>
      <c r="J202" s="230"/>
      <c r="K202" s="230"/>
      <c r="L202" s="230"/>
      <c r="M202" s="230"/>
      <c r="N202" s="230"/>
      <c r="O202" s="230"/>
      <c r="P202" s="233"/>
      <c r="Q202" s="230"/>
      <c r="R202" s="208"/>
      <c r="S202" s="239"/>
      <c r="T202" s="239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30"/>
      <c r="F203" s="230"/>
      <c r="G203" s="230"/>
      <c r="H203" s="230"/>
      <c r="I203" s="230"/>
      <c r="J203" s="230"/>
      <c r="K203" s="230"/>
      <c r="L203" s="230"/>
      <c r="M203" s="230"/>
      <c r="N203" s="230"/>
      <c r="O203" s="230"/>
      <c r="P203" s="233"/>
      <c r="Q203" s="230"/>
      <c r="R203" s="208"/>
      <c r="S203" s="239"/>
      <c r="T203" s="239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30"/>
      <c r="F204" s="230"/>
      <c r="G204" s="230"/>
      <c r="H204" s="230"/>
      <c r="I204" s="230"/>
      <c r="J204" s="230"/>
      <c r="K204" s="230"/>
      <c r="L204" s="230"/>
      <c r="M204" s="230"/>
      <c r="N204" s="230"/>
      <c r="O204" s="230"/>
      <c r="P204" s="233"/>
      <c r="Q204" s="230"/>
      <c r="R204" s="208"/>
      <c r="S204" s="239"/>
      <c r="T204" s="239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30"/>
      <c r="F205" s="230"/>
      <c r="G205" s="230"/>
      <c r="H205" s="230"/>
      <c r="I205" s="230"/>
      <c r="J205" s="230"/>
      <c r="K205" s="230"/>
      <c r="L205" s="230"/>
      <c r="M205" s="230"/>
      <c r="N205" s="230"/>
      <c r="O205" s="230"/>
      <c r="P205" s="233"/>
      <c r="Q205" s="230"/>
      <c r="R205" s="208"/>
      <c r="S205" s="239"/>
      <c r="T205" s="239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30"/>
      <c r="F206" s="230"/>
      <c r="G206" s="230"/>
      <c r="H206" s="230"/>
      <c r="I206" s="230"/>
      <c r="J206" s="230"/>
      <c r="K206" s="230"/>
      <c r="L206" s="230"/>
      <c r="M206" s="230"/>
      <c r="N206" s="230"/>
      <c r="O206" s="230"/>
      <c r="P206" s="233"/>
      <c r="Q206" s="230"/>
      <c r="R206" s="208"/>
      <c r="S206" s="239"/>
      <c r="T206" s="239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30"/>
      <c r="F207" s="230"/>
      <c r="G207" s="230"/>
      <c r="H207" s="230"/>
      <c r="I207" s="230"/>
      <c r="J207" s="230"/>
      <c r="K207" s="230"/>
      <c r="L207" s="230"/>
      <c r="M207" s="230"/>
      <c r="N207" s="230"/>
      <c r="O207" s="230"/>
      <c r="P207" s="233"/>
      <c r="Q207" s="230"/>
      <c r="R207" s="208"/>
      <c r="S207" s="239"/>
      <c r="T207" s="239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30"/>
      <c r="F208" s="230"/>
      <c r="G208" s="230"/>
      <c r="H208" s="230"/>
      <c r="I208" s="230"/>
      <c r="J208" s="230"/>
      <c r="K208" s="230"/>
      <c r="L208" s="230"/>
      <c r="M208" s="230"/>
      <c r="N208" s="230"/>
      <c r="O208" s="230"/>
      <c r="P208" s="233"/>
      <c r="Q208" s="230"/>
      <c r="R208" s="208"/>
      <c r="S208" s="239"/>
      <c r="T208" s="239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30"/>
      <c r="F209" s="230"/>
      <c r="G209" s="230"/>
      <c r="H209" s="230"/>
      <c r="I209" s="230"/>
      <c r="J209" s="230"/>
      <c r="K209" s="230"/>
      <c r="L209" s="230"/>
      <c r="M209" s="230"/>
      <c r="N209" s="230"/>
      <c r="O209" s="230"/>
      <c r="P209" s="233"/>
      <c r="Q209" s="230"/>
      <c r="R209" s="208"/>
      <c r="S209" s="239"/>
      <c r="T209" s="239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30"/>
      <c r="F210" s="230"/>
      <c r="G210" s="230"/>
      <c r="H210" s="230"/>
      <c r="I210" s="230"/>
      <c r="J210" s="230"/>
      <c r="K210" s="230"/>
      <c r="L210" s="230"/>
      <c r="M210" s="230"/>
      <c r="N210" s="230"/>
      <c r="O210" s="230"/>
      <c r="P210" s="233"/>
      <c r="Q210" s="230"/>
      <c r="R210" s="208"/>
      <c r="S210" s="239"/>
      <c r="T210" s="239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30"/>
      <c r="F211" s="230"/>
      <c r="G211" s="230"/>
      <c r="H211" s="230"/>
      <c r="I211" s="230"/>
      <c r="J211" s="230"/>
      <c r="K211" s="230"/>
      <c r="L211" s="230"/>
      <c r="M211" s="230"/>
      <c r="N211" s="230"/>
      <c r="O211" s="230"/>
      <c r="P211" s="233"/>
      <c r="Q211" s="230"/>
      <c r="R211" s="208"/>
      <c r="S211" s="239"/>
      <c r="T211" s="239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30"/>
      <c r="F212" s="230"/>
      <c r="G212" s="230"/>
      <c r="H212" s="230"/>
      <c r="I212" s="230"/>
      <c r="J212" s="230"/>
      <c r="K212" s="230"/>
      <c r="L212" s="230"/>
      <c r="M212" s="230"/>
      <c r="N212" s="230"/>
      <c r="O212" s="230"/>
      <c r="P212" s="233"/>
      <c r="Q212" s="230"/>
      <c r="R212" s="208"/>
      <c r="S212" s="239"/>
      <c r="T212" s="239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30"/>
      <c r="F213" s="230"/>
      <c r="G213" s="230"/>
      <c r="H213" s="230"/>
      <c r="I213" s="230"/>
      <c r="J213" s="230"/>
      <c r="K213" s="230"/>
      <c r="L213" s="230"/>
      <c r="M213" s="230"/>
      <c r="N213" s="230"/>
      <c r="O213" s="230"/>
      <c r="P213" s="233"/>
      <c r="Q213" s="230"/>
      <c r="R213" s="208"/>
      <c r="S213" s="239"/>
      <c r="T213" s="239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30"/>
      <c r="F214" s="230"/>
      <c r="G214" s="230"/>
      <c r="H214" s="230"/>
      <c r="I214" s="230"/>
      <c r="J214" s="230"/>
      <c r="K214" s="230"/>
      <c r="L214" s="230"/>
      <c r="M214" s="230"/>
      <c r="N214" s="230"/>
      <c r="O214" s="230"/>
      <c r="P214" s="233"/>
      <c r="Q214" s="230"/>
      <c r="R214" s="208"/>
      <c r="S214" s="239"/>
      <c r="T214" s="239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30"/>
      <c r="F215" s="230"/>
      <c r="G215" s="230"/>
      <c r="H215" s="230"/>
      <c r="I215" s="230"/>
      <c r="J215" s="230"/>
      <c r="K215" s="230"/>
      <c r="L215" s="230"/>
      <c r="M215" s="230"/>
      <c r="N215" s="230"/>
      <c r="O215" s="230"/>
      <c r="P215" s="233"/>
      <c r="Q215" s="230"/>
      <c r="R215" s="208"/>
      <c r="S215" s="239"/>
      <c r="T215" s="239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30"/>
      <c r="F216" s="230"/>
      <c r="G216" s="230"/>
      <c r="H216" s="230"/>
      <c r="I216" s="230"/>
      <c r="J216" s="230"/>
      <c r="K216" s="230"/>
      <c r="L216" s="230"/>
      <c r="M216" s="230"/>
      <c r="N216" s="230"/>
      <c r="O216" s="230"/>
      <c r="P216" s="233"/>
      <c r="Q216" s="230"/>
      <c r="R216" s="208"/>
      <c r="S216" s="239"/>
      <c r="T216" s="239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30"/>
      <c r="F217" s="230"/>
      <c r="G217" s="230"/>
      <c r="H217" s="230"/>
      <c r="I217" s="230"/>
      <c r="J217" s="230"/>
      <c r="K217" s="230"/>
      <c r="L217" s="230"/>
      <c r="M217" s="230"/>
      <c r="N217" s="230"/>
      <c r="O217" s="230"/>
      <c r="P217" s="233"/>
      <c r="Q217" s="230"/>
      <c r="R217" s="208"/>
      <c r="S217" s="239"/>
      <c r="T217" s="239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30"/>
      <c r="F218" s="230"/>
      <c r="G218" s="230"/>
      <c r="H218" s="230"/>
      <c r="I218" s="230"/>
      <c r="J218" s="230"/>
      <c r="K218" s="230"/>
      <c r="L218" s="230"/>
      <c r="M218" s="230"/>
      <c r="N218" s="230"/>
      <c r="O218" s="230"/>
      <c r="P218" s="233"/>
      <c r="Q218" s="230"/>
      <c r="R218" s="208"/>
      <c r="S218" s="239"/>
      <c r="T218" s="239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30"/>
      <c r="F219" s="230"/>
      <c r="G219" s="230"/>
      <c r="H219" s="230"/>
      <c r="I219" s="230"/>
      <c r="J219" s="230"/>
      <c r="K219" s="230"/>
      <c r="L219" s="230"/>
      <c r="M219" s="230"/>
      <c r="N219" s="230"/>
      <c r="O219" s="230"/>
      <c r="P219" s="233"/>
      <c r="Q219" s="230"/>
      <c r="R219" s="208"/>
      <c r="S219" s="239"/>
      <c r="T219" s="239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30"/>
      <c r="F220" s="230"/>
      <c r="G220" s="230"/>
      <c r="H220" s="230"/>
      <c r="I220" s="230"/>
      <c r="J220" s="230"/>
      <c r="K220" s="230"/>
      <c r="L220" s="230"/>
      <c r="M220" s="230"/>
      <c r="N220" s="230"/>
      <c r="O220" s="230"/>
      <c r="P220" s="233"/>
      <c r="Q220" s="230"/>
      <c r="R220" s="208"/>
      <c r="S220" s="239"/>
      <c r="T220" s="239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30"/>
      <c r="F221" s="230"/>
      <c r="G221" s="230"/>
      <c r="H221" s="230"/>
      <c r="I221" s="230"/>
      <c r="J221" s="230"/>
      <c r="K221" s="230"/>
      <c r="L221" s="230"/>
      <c r="M221" s="230"/>
      <c r="N221" s="230"/>
      <c r="O221" s="230"/>
      <c r="P221" s="233"/>
      <c r="Q221" s="230"/>
      <c r="R221" s="208"/>
      <c r="S221" s="239"/>
      <c r="T221" s="239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30"/>
      <c r="F222" s="230"/>
      <c r="G222" s="230"/>
      <c r="H222" s="230"/>
      <c r="I222" s="230"/>
      <c r="J222" s="230"/>
      <c r="K222" s="230"/>
      <c r="L222" s="230"/>
      <c r="M222" s="230"/>
      <c r="N222" s="230"/>
      <c r="O222" s="230"/>
      <c r="P222" s="233"/>
      <c r="Q222" s="230"/>
      <c r="R222" s="208"/>
      <c r="S222" s="239"/>
      <c r="T222" s="239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30"/>
      <c r="F223" s="230"/>
      <c r="G223" s="230"/>
      <c r="H223" s="230"/>
      <c r="I223" s="230"/>
      <c r="J223" s="230"/>
      <c r="K223" s="230"/>
      <c r="L223" s="230"/>
      <c r="M223" s="230"/>
      <c r="N223" s="230"/>
      <c r="O223" s="230"/>
      <c r="P223" s="233"/>
      <c r="Q223" s="230"/>
      <c r="R223" s="208"/>
      <c r="S223" s="239"/>
      <c r="T223" s="239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30"/>
      <c r="F224" s="230"/>
      <c r="G224" s="230"/>
      <c r="H224" s="230"/>
      <c r="I224" s="230"/>
      <c r="J224" s="230"/>
      <c r="K224" s="230"/>
      <c r="L224" s="230"/>
      <c r="M224" s="230"/>
      <c r="N224" s="230"/>
      <c r="O224" s="230"/>
      <c r="P224" s="233"/>
      <c r="Q224" s="230"/>
      <c r="R224" s="208"/>
      <c r="S224" s="239"/>
      <c r="T224" s="239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30"/>
      <c r="F225" s="230"/>
      <c r="G225" s="230"/>
      <c r="H225" s="230"/>
      <c r="I225" s="230"/>
      <c r="J225" s="230"/>
      <c r="K225" s="230"/>
      <c r="L225" s="230"/>
      <c r="M225" s="230"/>
      <c r="N225" s="230"/>
      <c r="O225" s="230"/>
      <c r="P225" s="233"/>
      <c r="Q225" s="230"/>
      <c r="R225" s="208"/>
      <c r="S225" s="239"/>
      <c r="T225" s="239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30"/>
      <c r="F226" s="230"/>
      <c r="G226" s="230"/>
      <c r="H226" s="230"/>
      <c r="I226" s="230"/>
      <c r="J226" s="230"/>
      <c r="K226" s="230"/>
      <c r="L226" s="230"/>
      <c r="M226" s="230"/>
      <c r="N226" s="230"/>
      <c r="O226" s="230"/>
      <c r="P226" s="233"/>
      <c r="Q226" s="230"/>
      <c r="R226" s="208"/>
      <c r="S226" s="239"/>
      <c r="T226" s="239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30"/>
      <c r="F227" s="230"/>
      <c r="G227" s="230"/>
      <c r="H227" s="230"/>
      <c r="I227" s="230"/>
      <c r="J227" s="230"/>
      <c r="K227" s="230"/>
      <c r="L227" s="230"/>
      <c r="M227" s="230"/>
      <c r="N227" s="230"/>
      <c r="O227" s="230"/>
      <c r="P227" s="233"/>
      <c r="Q227" s="230"/>
      <c r="R227" s="208"/>
      <c r="S227" s="239"/>
      <c r="T227" s="239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30"/>
      <c r="F228" s="230"/>
      <c r="G228" s="230"/>
      <c r="H228" s="230"/>
      <c r="I228" s="230"/>
      <c r="J228" s="230"/>
      <c r="K228" s="230"/>
      <c r="L228" s="230"/>
      <c r="M228" s="230"/>
      <c r="N228" s="230"/>
      <c r="O228" s="230"/>
      <c r="P228" s="233"/>
      <c r="Q228" s="230"/>
      <c r="R228" s="208"/>
      <c r="S228" s="239"/>
      <c r="T228" s="239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30"/>
      <c r="F229" s="230"/>
      <c r="G229" s="230"/>
      <c r="H229" s="230"/>
      <c r="I229" s="230"/>
      <c r="J229" s="230"/>
      <c r="K229" s="230"/>
      <c r="L229" s="230"/>
      <c r="M229" s="230"/>
      <c r="N229" s="230"/>
      <c r="O229" s="230"/>
      <c r="P229" s="233"/>
      <c r="Q229" s="230"/>
      <c r="R229" s="208"/>
      <c r="S229" s="239"/>
      <c r="T229" s="239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30"/>
      <c r="F230" s="230"/>
      <c r="G230" s="230"/>
      <c r="H230" s="230"/>
      <c r="I230" s="230"/>
      <c r="J230" s="230"/>
      <c r="K230" s="230"/>
      <c r="L230" s="230"/>
      <c r="M230" s="230"/>
      <c r="N230" s="230"/>
      <c r="O230" s="230"/>
      <c r="P230" s="233"/>
      <c r="Q230" s="230"/>
      <c r="R230" s="208"/>
      <c r="S230" s="239"/>
      <c r="T230" s="239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30"/>
      <c r="F231" s="230"/>
      <c r="G231" s="230"/>
      <c r="H231" s="230"/>
      <c r="I231" s="230"/>
      <c r="J231" s="230"/>
      <c r="K231" s="230"/>
      <c r="L231" s="230"/>
      <c r="M231" s="230"/>
      <c r="N231" s="230"/>
      <c r="O231" s="230"/>
      <c r="P231" s="233"/>
      <c r="Q231" s="230"/>
      <c r="R231" s="208"/>
      <c r="S231" s="239"/>
      <c r="T231" s="239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30"/>
      <c r="F232" s="230"/>
      <c r="G232" s="230"/>
      <c r="H232" s="230"/>
      <c r="I232" s="230"/>
      <c r="J232" s="230"/>
      <c r="K232" s="230"/>
      <c r="L232" s="230"/>
      <c r="M232" s="230"/>
      <c r="N232" s="230"/>
      <c r="O232" s="230"/>
      <c r="P232" s="233"/>
      <c r="Q232" s="230"/>
      <c r="R232" s="208"/>
      <c r="S232" s="239"/>
      <c r="T232" s="239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30"/>
      <c r="F233" s="230"/>
      <c r="G233" s="230"/>
      <c r="H233" s="230"/>
      <c r="I233" s="230"/>
      <c r="J233" s="230"/>
      <c r="K233" s="230"/>
      <c r="L233" s="230"/>
      <c r="M233" s="230"/>
      <c r="N233" s="230"/>
      <c r="O233" s="230"/>
      <c r="P233" s="233"/>
      <c r="Q233" s="230"/>
      <c r="R233" s="208"/>
      <c r="S233" s="239"/>
      <c r="T233" s="239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30"/>
      <c r="F234" s="230"/>
      <c r="G234" s="230"/>
      <c r="H234" s="230"/>
      <c r="I234" s="230"/>
      <c r="J234" s="230"/>
      <c r="K234" s="230"/>
      <c r="L234" s="230"/>
      <c r="M234" s="230"/>
      <c r="N234" s="230"/>
      <c r="O234" s="230"/>
      <c r="P234" s="233"/>
      <c r="Q234" s="230"/>
      <c r="R234" s="208"/>
      <c r="S234" s="239"/>
      <c r="T234" s="239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30"/>
      <c r="F235" s="230"/>
      <c r="G235" s="230"/>
      <c r="H235" s="230"/>
      <c r="I235" s="230"/>
      <c r="J235" s="230"/>
      <c r="K235" s="230"/>
      <c r="L235" s="230"/>
      <c r="M235" s="230"/>
      <c r="N235" s="230"/>
      <c r="O235" s="230"/>
      <c r="P235" s="233"/>
      <c r="Q235" s="230"/>
      <c r="R235" s="208"/>
      <c r="S235" s="239"/>
      <c r="T235" s="239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30"/>
      <c r="F236" s="230"/>
      <c r="G236" s="230"/>
      <c r="H236" s="230"/>
      <c r="I236" s="230"/>
      <c r="J236" s="230"/>
      <c r="K236" s="230"/>
      <c r="L236" s="230"/>
      <c r="M236" s="230"/>
      <c r="N236" s="230"/>
      <c r="O236" s="230"/>
      <c r="P236" s="233"/>
      <c r="Q236" s="230"/>
      <c r="R236" s="208"/>
      <c r="S236" s="239"/>
      <c r="T236" s="239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30"/>
      <c r="F237" s="230"/>
      <c r="G237" s="230"/>
      <c r="H237" s="230"/>
      <c r="I237" s="230"/>
      <c r="J237" s="230"/>
      <c r="K237" s="230"/>
      <c r="L237" s="230"/>
      <c r="M237" s="230"/>
      <c r="N237" s="230"/>
      <c r="O237" s="230"/>
      <c r="P237" s="233"/>
      <c r="Q237" s="230"/>
      <c r="R237" s="208"/>
      <c r="S237" s="239"/>
      <c r="T237" s="239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30"/>
      <c r="F238" s="230"/>
      <c r="G238" s="230"/>
      <c r="H238" s="230"/>
      <c r="I238" s="230"/>
      <c r="J238" s="230"/>
      <c r="K238" s="230"/>
      <c r="L238" s="230"/>
      <c r="M238" s="230"/>
      <c r="N238" s="230"/>
      <c r="O238" s="230"/>
      <c r="P238" s="233"/>
      <c r="Q238" s="230"/>
      <c r="R238" s="208"/>
      <c r="S238" s="239"/>
      <c r="T238" s="239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30"/>
      <c r="F239" s="230"/>
      <c r="G239" s="230"/>
      <c r="H239" s="230"/>
      <c r="I239" s="230"/>
      <c r="J239" s="230"/>
      <c r="K239" s="230"/>
      <c r="L239" s="230"/>
      <c r="M239" s="230"/>
      <c r="N239" s="230"/>
      <c r="O239" s="230"/>
      <c r="P239" s="233"/>
      <c r="Q239" s="230"/>
      <c r="R239" s="208"/>
      <c r="S239" s="239"/>
      <c r="T239" s="239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30"/>
      <c r="F240" s="230"/>
      <c r="G240" s="230"/>
      <c r="H240" s="230"/>
      <c r="I240" s="230"/>
      <c r="J240" s="230"/>
      <c r="K240" s="230"/>
      <c r="L240" s="230"/>
      <c r="M240" s="230"/>
      <c r="N240" s="230"/>
      <c r="O240" s="230"/>
      <c r="P240" s="233"/>
      <c r="Q240" s="230"/>
      <c r="R240" s="208"/>
      <c r="S240" s="239"/>
      <c r="T240" s="239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30"/>
      <c r="F241" s="230"/>
      <c r="G241" s="230"/>
      <c r="H241" s="230"/>
      <c r="I241" s="230"/>
      <c r="J241" s="230"/>
      <c r="K241" s="230"/>
      <c r="L241" s="230"/>
      <c r="M241" s="230"/>
      <c r="N241" s="230"/>
      <c r="O241" s="230"/>
      <c r="P241" s="233"/>
      <c r="Q241" s="230"/>
      <c r="R241" s="208"/>
      <c r="S241" s="239"/>
      <c r="T241" s="239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30"/>
      <c r="F242" s="230"/>
      <c r="G242" s="230"/>
      <c r="H242" s="230"/>
      <c r="I242" s="230"/>
      <c r="J242" s="230"/>
      <c r="K242" s="230"/>
      <c r="L242" s="230"/>
      <c r="M242" s="230"/>
      <c r="N242" s="230"/>
      <c r="O242" s="230"/>
      <c r="P242" s="233"/>
      <c r="Q242" s="230"/>
      <c r="R242" s="208"/>
      <c r="S242" s="239"/>
      <c r="T242" s="239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30"/>
      <c r="F243" s="230"/>
      <c r="G243" s="230"/>
      <c r="H243" s="230"/>
      <c r="I243" s="230"/>
      <c r="J243" s="230"/>
      <c r="K243" s="230"/>
      <c r="L243" s="230"/>
      <c r="M243" s="230"/>
      <c r="N243" s="230"/>
      <c r="O243" s="230"/>
      <c r="P243" s="233"/>
      <c r="Q243" s="230"/>
      <c r="R243" s="208"/>
      <c r="S243" s="239"/>
      <c r="T243" s="239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30"/>
      <c r="F244" s="230"/>
      <c r="G244" s="230"/>
      <c r="H244" s="230"/>
      <c r="I244" s="230"/>
      <c r="J244" s="230"/>
      <c r="K244" s="230"/>
      <c r="L244" s="230"/>
      <c r="M244" s="230"/>
      <c r="N244" s="230"/>
      <c r="O244" s="230"/>
      <c r="P244" s="233"/>
      <c r="Q244" s="230"/>
      <c r="R244" s="208"/>
      <c r="S244" s="239"/>
      <c r="T244" s="239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30"/>
      <c r="F245" s="230"/>
      <c r="G245" s="230"/>
      <c r="H245" s="230"/>
      <c r="I245" s="230"/>
      <c r="J245" s="230"/>
      <c r="K245" s="230"/>
      <c r="L245" s="230"/>
      <c r="M245" s="230"/>
      <c r="N245" s="230"/>
      <c r="O245" s="230"/>
      <c r="P245" s="233"/>
      <c r="Q245" s="230"/>
      <c r="R245" s="208"/>
      <c r="S245" s="239"/>
      <c r="T245" s="239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30"/>
      <c r="F246" s="230"/>
      <c r="G246" s="230"/>
      <c r="H246" s="230"/>
      <c r="I246" s="230"/>
      <c r="J246" s="230"/>
      <c r="K246" s="230"/>
      <c r="L246" s="230"/>
      <c r="M246" s="230"/>
      <c r="N246" s="230"/>
      <c r="O246" s="230"/>
      <c r="P246" s="233"/>
      <c r="Q246" s="230"/>
      <c r="R246" s="208"/>
      <c r="S246" s="239"/>
      <c r="T246" s="239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30"/>
      <c r="F247" s="230"/>
      <c r="G247" s="230"/>
      <c r="H247" s="230"/>
      <c r="I247" s="230"/>
      <c r="J247" s="230"/>
      <c r="K247" s="230"/>
      <c r="L247" s="230"/>
      <c r="M247" s="230"/>
      <c r="N247" s="230"/>
      <c r="O247" s="230"/>
      <c r="P247" s="233"/>
      <c r="Q247" s="230"/>
      <c r="R247" s="208"/>
      <c r="S247" s="239"/>
      <c r="T247" s="239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30"/>
      <c r="F248" s="230"/>
      <c r="G248" s="230"/>
      <c r="H248" s="230"/>
      <c r="I248" s="230"/>
      <c r="J248" s="230"/>
      <c r="K248" s="230"/>
      <c r="L248" s="230"/>
      <c r="M248" s="230"/>
      <c r="N248" s="230"/>
      <c r="O248" s="230"/>
      <c r="P248" s="233"/>
      <c r="Q248" s="230"/>
      <c r="R248" s="208"/>
      <c r="S248" s="239"/>
      <c r="T248" s="239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30"/>
      <c r="F249" s="230"/>
      <c r="G249" s="230"/>
      <c r="H249" s="230"/>
      <c r="I249" s="230"/>
      <c r="J249" s="230"/>
      <c r="K249" s="230"/>
      <c r="L249" s="230"/>
      <c r="M249" s="230"/>
      <c r="N249" s="230"/>
      <c r="O249" s="230"/>
      <c r="P249" s="233"/>
      <c r="Q249" s="230"/>
      <c r="R249" s="208"/>
      <c r="S249" s="239"/>
      <c r="T249" s="239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30"/>
      <c r="F250" s="230"/>
      <c r="G250" s="230"/>
      <c r="H250" s="230"/>
      <c r="I250" s="230"/>
      <c r="J250" s="230"/>
      <c r="K250" s="230"/>
      <c r="L250" s="230"/>
      <c r="M250" s="230"/>
      <c r="N250" s="230"/>
      <c r="O250" s="230"/>
      <c r="P250" s="233"/>
      <c r="Q250" s="230"/>
      <c r="R250" s="208"/>
      <c r="S250" s="239"/>
      <c r="T250" s="239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30"/>
      <c r="F251" s="230"/>
      <c r="G251" s="230"/>
      <c r="H251" s="230"/>
      <c r="I251" s="230"/>
      <c r="J251" s="230"/>
      <c r="K251" s="230"/>
      <c r="L251" s="230"/>
      <c r="M251" s="230"/>
      <c r="N251" s="230"/>
      <c r="O251" s="230"/>
      <c r="P251" s="233"/>
      <c r="Q251" s="230"/>
      <c r="R251" s="208"/>
      <c r="S251" s="239"/>
      <c r="T251" s="239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30"/>
      <c r="F252" s="230"/>
      <c r="G252" s="230"/>
      <c r="H252" s="230"/>
      <c r="I252" s="230"/>
      <c r="J252" s="230"/>
      <c r="K252" s="230"/>
      <c r="L252" s="230"/>
      <c r="M252" s="230"/>
      <c r="N252" s="230"/>
      <c r="O252" s="230"/>
      <c r="P252" s="233"/>
      <c r="Q252" s="230"/>
      <c r="R252" s="208"/>
      <c r="S252" s="239"/>
      <c r="T252" s="239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30"/>
      <c r="F253" s="230"/>
      <c r="G253" s="230"/>
      <c r="H253" s="230"/>
      <c r="I253" s="230"/>
      <c r="J253" s="230"/>
      <c r="K253" s="230"/>
      <c r="L253" s="230"/>
      <c r="M253" s="230"/>
      <c r="N253" s="230"/>
      <c r="O253" s="230"/>
      <c r="P253" s="233"/>
      <c r="Q253" s="230"/>
      <c r="R253" s="208"/>
      <c r="S253" s="239"/>
      <c r="T253" s="239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30"/>
      <c r="F254" s="230"/>
      <c r="G254" s="230"/>
      <c r="H254" s="230"/>
      <c r="I254" s="230"/>
      <c r="J254" s="230"/>
      <c r="K254" s="230"/>
      <c r="L254" s="230"/>
      <c r="M254" s="230"/>
      <c r="N254" s="230"/>
      <c r="O254" s="230"/>
      <c r="P254" s="233"/>
      <c r="Q254" s="230"/>
      <c r="R254" s="208"/>
      <c r="S254" s="239"/>
      <c r="T254" s="239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30"/>
      <c r="F255" s="230"/>
      <c r="G255" s="230"/>
      <c r="H255" s="230"/>
      <c r="I255" s="230"/>
      <c r="J255" s="230"/>
      <c r="K255" s="230"/>
      <c r="L255" s="230"/>
      <c r="M255" s="230"/>
      <c r="N255" s="230"/>
      <c r="O255" s="230"/>
      <c r="P255" s="233"/>
      <c r="Q255" s="230"/>
      <c r="R255" s="208"/>
      <c r="S255" s="239"/>
      <c r="T255" s="239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30"/>
      <c r="F256" s="230"/>
      <c r="G256" s="230"/>
      <c r="H256" s="230"/>
      <c r="I256" s="230"/>
      <c r="J256" s="230"/>
      <c r="K256" s="230"/>
      <c r="L256" s="230"/>
      <c r="M256" s="230"/>
      <c r="N256" s="230"/>
      <c r="O256" s="230"/>
      <c r="P256" s="233"/>
      <c r="Q256" s="230"/>
      <c r="R256" s="208"/>
      <c r="S256" s="239"/>
      <c r="T256" s="239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30"/>
      <c r="F257" s="230"/>
      <c r="G257" s="230"/>
      <c r="H257" s="230"/>
      <c r="I257" s="230"/>
      <c r="J257" s="230"/>
      <c r="K257" s="230"/>
      <c r="L257" s="230"/>
      <c r="M257" s="230"/>
      <c r="N257" s="230"/>
      <c r="O257" s="230"/>
      <c r="P257" s="233"/>
      <c r="Q257" s="230"/>
      <c r="R257" s="208"/>
      <c r="S257" s="239"/>
      <c r="T257" s="239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30"/>
      <c r="F258" s="230"/>
      <c r="G258" s="230"/>
      <c r="H258" s="230"/>
      <c r="I258" s="230"/>
      <c r="J258" s="230"/>
      <c r="K258" s="230"/>
      <c r="L258" s="230"/>
      <c r="M258" s="230"/>
      <c r="N258" s="230"/>
      <c r="O258" s="230"/>
      <c r="P258" s="233"/>
      <c r="Q258" s="230"/>
      <c r="R258" s="208"/>
      <c r="S258" s="239"/>
      <c r="T258" s="239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30"/>
      <c r="F259" s="230"/>
      <c r="G259" s="230"/>
      <c r="H259" s="230"/>
      <c r="I259" s="230"/>
      <c r="J259" s="230"/>
      <c r="K259" s="230"/>
      <c r="L259" s="230"/>
      <c r="M259" s="230"/>
      <c r="N259" s="230"/>
      <c r="O259" s="230"/>
      <c r="P259" s="233"/>
      <c r="Q259" s="230"/>
      <c r="R259" s="208"/>
      <c r="S259" s="239"/>
      <c r="T259" s="239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30"/>
      <c r="F260" s="230"/>
      <c r="G260" s="230"/>
      <c r="H260" s="230"/>
      <c r="I260" s="230"/>
      <c r="J260" s="230"/>
      <c r="K260" s="230"/>
      <c r="L260" s="230"/>
      <c r="M260" s="230"/>
      <c r="N260" s="230"/>
      <c r="O260" s="230"/>
      <c r="P260" s="233"/>
      <c r="Q260" s="230"/>
      <c r="R260" s="208"/>
      <c r="S260" s="239"/>
      <c r="T260" s="239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30"/>
      <c r="F261" s="230"/>
      <c r="G261" s="230"/>
      <c r="H261" s="230"/>
      <c r="I261" s="230"/>
      <c r="J261" s="230"/>
      <c r="K261" s="230"/>
      <c r="L261" s="230"/>
      <c r="M261" s="230"/>
      <c r="N261" s="230"/>
      <c r="O261" s="230"/>
      <c r="P261" s="233"/>
      <c r="Q261" s="230"/>
      <c r="R261" s="208"/>
      <c r="S261" s="239"/>
      <c r="T261" s="239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30"/>
      <c r="F262" s="230"/>
      <c r="G262" s="230"/>
      <c r="H262" s="230"/>
      <c r="I262" s="230"/>
      <c r="J262" s="230"/>
      <c r="K262" s="230"/>
      <c r="L262" s="230"/>
      <c r="M262" s="230"/>
      <c r="N262" s="230"/>
      <c r="O262" s="230"/>
      <c r="P262" s="233"/>
      <c r="Q262" s="230"/>
      <c r="R262" s="208"/>
      <c r="S262" s="239"/>
      <c r="T262" s="239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30"/>
      <c r="F263" s="230"/>
      <c r="G263" s="230"/>
      <c r="H263" s="230"/>
      <c r="I263" s="230"/>
      <c r="J263" s="230"/>
      <c r="K263" s="230"/>
      <c r="L263" s="230"/>
      <c r="M263" s="230"/>
      <c r="N263" s="230"/>
      <c r="O263" s="230"/>
      <c r="P263" s="233"/>
      <c r="Q263" s="230"/>
      <c r="R263" s="208"/>
      <c r="S263" s="239"/>
      <c r="T263" s="239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30"/>
      <c r="F264" s="230"/>
      <c r="G264" s="230"/>
      <c r="H264" s="230"/>
      <c r="I264" s="230"/>
      <c r="J264" s="230"/>
      <c r="K264" s="230"/>
      <c r="L264" s="230"/>
      <c r="M264" s="230"/>
      <c r="N264" s="230"/>
      <c r="O264" s="230"/>
      <c r="P264" s="233"/>
      <c r="Q264" s="230"/>
      <c r="R264" s="208"/>
      <c r="S264" s="239"/>
      <c r="T264" s="239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30"/>
      <c r="F265" s="230"/>
      <c r="G265" s="230"/>
      <c r="H265" s="230"/>
      <c r="I265" s="230"/>
      <c r="J265" s="230"/>
      <c r="K265" s="230"/>
      <c r="L265" s="230"/>
      <c r="M265" s="230"/>
      <c r="N265" s="230"/>
      <c r="O265" s="230"/>
      <c r="P265" s="233"/>
      <c r="Q265" s="230"/>
      <c r="R265" s="208"/>
      <c r="S265" s="239"/>
      <c r="T265" s="239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30"/>
      <c r="F266" s="230"/>
      <c r="G266" s="230"/>
      <c r="H266" s="230"/>
      <c r="I266" s="230"/>
      <c r="J266" s="230"/>
      <c r="K266" s="230"/>
      <c r="L266" s="230"/>
      <c r="M266" s="230"/>
      <c r="N266" s="230"/>
      <c r="O266" s="230"/>
      <c r="P266" s="233"/>
      <c r="Q266" s="230"/>
      <c r="R266" s="208"/>
      <c r="S266" s="239"/>
      <c r="T266" s="239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30"/>
      <c r="F267" s="230"/>
      <c r="G267" s="230"/>
      <c r="H267" s="230"/>
      <c r="I267" s="230"/>
      <c r="J267" s="230"/>
      <c r="K267" s="230"/>
      <c r="L267" s="230"/>
      <c r="M267" s="230"/>
      <c r="N267" s="230"/>
      <c r="O267" s="230"/>
      <c r="P267" s="233"/>
      <c r="Q267" s="230"/>
      <c r="R267" s="208"/>
      <c r="S267" s="239"/>
      <c r="T267" s="239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30"/>
      <c r="F268" s="230"/>
      <c r="G268" s="230"/>
      <c r="H268" s="230"/>
      <c r="I268" s="230"/>
      <c r="J268" s="230"/>
      <c r="K268" s="230"/>
      <c r="L268" s="230"/>
      <c r="M268" s="230"/>
      <c r="N268" s="230"/>
      <c r="O268" s="230"/>
      <c r="P268" s="233"/>
      <c r="Q268" s="230"/>
      <c r="R268" s="208"/>
      <c r="S268" s="239"/>
      <c r="T268" s="239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30"/>
      <c r="F269" s="230"/>
      <c r="G269" s="230"/>
      <c r="H269" s="230"/>
      <c r="I269" s="230"/>
      <c r="J269" s="230"/>
      <c r="K269" s="230"/>
      <c r="L269" s="230"/>
      <c r="M269" s="230"/>
      <c r="N269" s="230"/>
      <c r="O269" s="230"/>
      <c r="P269" s="233"/>
      <c r="Q269" s="230"/>
      <c r="R269" s="208"/>
      <c r="S269" s="239"/>
      <c r="T269" s="239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30"/>
      <c r="F270" s="230"/>
      <c r="G270" s="230"/>
      <c r="H270" s="230"/>
      <c r="I270" s="230"/>
      <c r="J270" s="230"/>
      <c r="K270" s="230"/>
      <c r="L270" s="230"/>
      <c r="M270" s="230"/>
      <c r="N270" s="230"/>
      <c r="O270" s="230"/>
      <c r="P270" s="233"/>
      <c r="Q270" s="230"/>
      <c r="R270" s="208"/>
      <c r="S270" s="239"/>
      <c r="T270" s="239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30"/>
      <c r="F271" s="230"/>
      <c r="G271" s="230"/>
      <c r="H271" s="230"/>
      <c r="I271" s="230"/>
      <c r="J271" s="230"/>
      <c r="K271" s="230"/>
      <c r="L271" s="230"/>
      <c r="M271" s="230"/>
      <c r="N271" s="230"/>
      <c r="O271" s="230"/>
      <c r="P271" s="233"/>
      <c r="Q271" s="230"/>
      <c r="R271" s="208"/>
      <c r="S271" s="239"/>
      <c r="T271" s="239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30"/>
      <c r="F272" s="230"/>
      <c r="G272" s="230"/>
      <c r="H272" s="230"/>
      <c r="I272" s="230"/>
      <c r="J272" s="230"/>
      <c r="K272" s="230"/>
      <c r="L272" s="230"/>
      <c r="M272" s="230"/>
      <c r="N272" s="230"/>
      <c r="O272" s="230"/>
      <c r="P272" s="233"/>
      <c r="Q272" s="230"/>
      <c r="R272" s="208"/>
      <c r="S272" s="239"/>
      <c r="T272" s="239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30"/>
      <c r="F273" s="230"/>
      <c r="G273" s="230"/>
      <c r="H273" s="230"/>
      <c r="I273" s="230"/>
      <c r="J273" s="230"/>
      <c r="K273" s="230"/>
      <c r="L273" s="230"/>
      <c r="M273" s="230"/>
      <c r="N273" s="230"/>
      <c r="O273" s="230"/>
      <c r="P273" s="233"/>
      <c r="Q273" s="230"/>
      <c r="R273" s="208"/>
      <c r="S273" s="239"/>
      <c r="T273" s="239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30"/>
      <c r="F274" s="230"/>
      <c r="G274" s="230"/>
      <c r="H274" s="230"/>
      <c r="I274" s="230"/>
      <c r="J274" s="230"/>
      <c r="K274" s="230"/>
      <c r="L274" s="230"/>
      <c r="M274" s="230"/>
      <c r="N274" s="230"/>
      <c r="O274" s="230"/>
      <c r="P274" s="233"/>
      <c r="Q274" s="230"/>
      <c r="R274" s="208"/>
      <c r="S274" s="239"/>
      <c r="T274" s="239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30"/>
      <c r="F275" s="230"/>
      <c r="G275" s="230"/>
      <c r="H275" s="230"/>
      <c r="I275" s="230"/>
      <c r="J275" s="230"/>
      <c r="K275" s="230"/>
      <c r="L275" s="230"/>
      <c r="M275" s="230"/>
      <c r="N275" s="230"/>
      <c r="O275" s="230"/>
      <c r="P275" s="233"/>
      <c r="Q275" s="230"/>
      <c r="R275" s="208"/>
      <c r="S275" s="239"/>
      <c r="T275" s="239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30"/>
      <c r="F276" s="230"/>
      <c r="G276" s="230"/>
      <c r="H276" s="230"/>
      <c r="I276" s="230"/>
      <c r="J276" s="230"/>
      <c r="K276" s="230"/>
      <c r="L276" s="230"/>
      <c r="M276" s="230"/>
      <c r="N276" s="230"/>
      <c r="O276" s="230"/>
      <c r="P276" s="233"/>
      <c r="Q276" s="230"/>
      <c r="R276" s="208"/>
      <c r="S276" s="239"/>
      <c r="T276" s="239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30"/>
      <c r="F277" s="230"/>
      <c r="G277" s="230"/>
      <c r="H277" s="230"/>
      <c r="I277" s="230"/>
      <c r="J277" s="230"/>
      <c r="K277" s="230"/>
      <c r="L277" s="230"/>
      <c r="M277" s="230"/>
      <c r="N277" s="230"/>
      <c r="O277" s="230"/>
      <c r="P277" s="233"/>
      <c r="Q277" s="230"/>
      <c r="R277" s="208"/>
      <c r="S277" s="239"/>
      <c r="T277" s="239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30"/>
      <c r="F278" s="230"/>
      <c r="G278" s="230"/>
      <c r="H278" s="230"/>
      <c r="I278" s="230"/>
      <c r="J278" s="230"/>
      <c r="K278" s="230"/>
      <c r="L278" s="230"/>
      <c r="M278" s="230"/>
      <c r="N278" s="230"/>
      <c r="O278" s="230"/>
      <c r="P278" s="233"/>
      <c r="Q278" s="230"/>
      <c r="R278" s="208"/>
      <c r="S278" s="239"/>
      <c r="T278" s="239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30"/>
      <c r="F279" s="230"/>
      <c r="G279" s="230"/>
      <c r="H279" s="230"/>
      <c r="I279" s="230"/>
      <c r="J279" s="230"/>
      <c r="K279" s="230"/>
      <c r="L279" s="230"/>
      <c r="M279" s="230"/>
      <c r="N279" s="230"/>
      <c r="O279" s="230"/>
      <c r="P279" s="233"/>
      <c r="Q279" s="230"/>
      <c r="R279" s="208"/>
      <c r="S279" s="239"/>
      <c r="T279" s="239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30"/>
      <c r="F280" s="230"/>
      <c r="G280" s="230"/>
      <c r="H280" s="230"/>
      <c r="I280" s="230"/>
      <c r="J280" s="230"/>
      <c r="K280" s="230"/>
      <c r="L280" s="230"/>
      <c r="M280" s="230"/>
      <c r="N280" s="230"/>
      <c r="O280" s="230"/>
      <c r="P280" s="233"/>
      <c r="Q280" s="230"/>
      <c r="R280" s="208"/>
      <c r="S280" s="239"/>
      <c r="T280" s="239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30"/>
      <c r="F281" s="230"/>
      <c r="G281" s="230"/>
      <c r="H281" s="230"/>
      <c r="I281" s="230"/>
      <c r="J281" s="230"/>
      <c r="K281" s="230"/>
      <c r="L281" s="230"/>
      <c r="M281" s="230"/>
      <c r="N281" s="230"/>
      <c r="O281" s="230"/>
      <c r="P281" s="233"/>
      <c r="Q281" s="230"/>
      <c r="R281" s="208"/>
      <c r="S281" s="239"/>
      <c r="T281" s="239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30"/>
      <c r="F282" s="230"/>
      <c r="G282" s="230"/>
      <c r="H282" s="230"/>
      <c r="I282" s="230"/>
      <c r="J282" s="230"/>
      <c r="K282" s="230"/>
      <c r="L282" s="230"/>
      <c r="M282" s="230"/>
      <c r="N282" s="230"/>
      <c r="O282" s="230"/>
      <c r="P282" s="233"/>
      <c r="Q282" s="230"/>
      <c r="R282" s="208"/>
      <c r="S282" s="239"/>
      <c r="T282" s="239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30"/>
      <c r="F283" s="230"/>
      <c r="G283" s="230"/>
      <c r="H283" s="230"/>
      <c r="I283" s="230"/>
      <c r="J283" s="230"/>
      <c r="K283" s="230"/>
      <c r="L283" s="230"/>
      <c r="M283" s="230"/>
      <c r="N283" s="230"/>
      <c r="O283" s="230"/>
      <c r="P283" s="233"/>
      <c r="Q283" s="230"/>
      <c r="R283" s="208"/>
      <c r="S283" s="239"/>
      <c r="T283" s="239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30"/>
      <c r="F284" s="230"/>
      <c r="G284" s="230"/>
      <c r="H284" s="230"/>
      <c r="I284" s="230"/>
      <c r="J284" s="230"/>
      <c r="K284" s="230"/>
      <c r="L284" s="230"/>
      <c r="M284" s="230"/>
      <c r="N284" s="230"/>
      <c r="O284" s="230"/>
      <c r="P284" s="233"/>
      <c r="Q284" s="230"/>
      <c r="R284" s="208"/>
      <c r="S284" s="239"/>
      <c r="T284" s="239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30"/>
      <c r="F285" s="230"/>
      <c r="G285" s="230"/>
      <c r="H285" s="230"/>
      <c r="I285" s="230"/>
      <c r="J285" s="230"/>
      <c r="K285" s="230"/>
      <c r="L285" s="230"/>
      <c r="M285" s="230"/>
      <c r="N285" s="230"/>
      <c r="O285" s="230"/>
      <c r="P285" s="233"/>
      <c r="Q285" s="230"/>
      <c r="R285" s="208"/>
      <c r="S285" s="239"/>
      <c r="T285" s="239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30"/>
      <c r="F286" s="230"/>
      <c r="G286" s="230"/>
      <c r="H286" s="230"/>
      <c r="I286" s="230"/>
      <c r="J286" s="230"/>
      <c r="K286" s="230"/>
      <c r="L286" s="230"/>
      <c r="M286" s="230"/>
      <c r="N286" s="230"/>
      <c r="O286" s="230"/>
      <c r="P286" s="233"/>
      <c r="Q286" s="230"/>
      <c r="R286" s="208"/>
      <c r="S286" s="239"/>
      <c r="T286" s="239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30"/>
      <c r="F287" s="230"/>
      <c r="G287" s="230"/>
      <c r="H287" s="230"/>
      <c r="I287" s="230"/>
      <c r="J287" s="230"/>
      <c r="K287" s="230"/>
      <c r="L287" s="230"/>
      <c r="M287" s="230"/>
      <c r="N287" s="230"/>
      <c r="O287" s="230"/>
      <c r="P287" s="233"/>
      <c r="Q287" s="230"/>
      <c r="R287" s="208"/>
      <c r="S287" s="239"/>
      <c r="T287" s="239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30"/>
      <c r="F288" s="230"/>
      <c r="G288" s="230"/>
      <c r="H288" s="230"/>
      <c r="I288" s="230"/>
      <c r="J288" s="230"/>
      <c r="K288" s="230"/>
      <c r="L288" s="230"/>
      <c r="M288" s="230"/>
      <c r="N288" s="230"/>
      <c r="O288" s="230"/>
      <c r="P288" s="233"/>
      <c r="Q288" s="230"/>
      <c r="R288" s="208"/>
      <c r="S288" s="239"/>
      <c r="T288" s="239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30"/>
      <c r="F289" s="230"/>
      <c r="G289" s="230"/>
      <c r="H289" s="230"/>
      <c r="I289" s="230"/>
      <c r="J289" s="230"/>
      <c r="K289" s="230"/>
      <c r="L289" s="230"/>
      <c r="M289" s="230"/>
      <c r="N289" s="230"/>
      <c r="O289" s="230"/>
      <c r="P289" s="233"/>
      <c r="Q289" s="230"/>
      <c r="R289" s="208"/>
      <c r="S289" s="239"/>
      <c r="T289" s="239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30"/>
      <c r="F290" s="230"/>
      <c r="G290" s="230"/>
      <c r="H290" s="230"/>
      <c r="I290" s="230"/>
      <c r="J290" s="230"/>
      <c r="K290" s="230"/>
      <c r="L290" s="230"/>
      <c r="M290" s="230"/>
      <c r="N290" s="230"/>
      <c r="O290" s="230"/>
      <c r="P290" s="233"/>
      <c r="Q290" s="230"/>
      <c r="R290" s="208"/>
      <c r="S290" s="239"/>
      <c r="T290" s="239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30"/>
      <c r="F291" s="230"/>
      <c r="G291" s="230"/>
      <c r="H291" s="230"/>
      <c r="I291" s="230"/>
      <c r="J291" s="230"/>
      <c r="K291" s="230"/>
      <c r="L291" s="230"/>
      <c r="M291" s="230"/>
      <c r="N291" s="230"/>
      <c r="O291" s="230"/>
      <c r="P291" s="233"/>
      <c r="Q291" s="230"/>
      <c r="R291" s="208"/>
      <c r="S291" s="239"/>
      <c r="T291" s="239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30"/>
      <c r="F292" s="230"/>
      <c r="G292" s="230"/>
      <c r="H292" s="230"/>
      <c r="I292" s="230"/>
      <c r="J292" s="230"/>
      <c r="K292" s="230"/>
      <c r="L292" s="230"/>
      <c r="M292" s="230"/>
      <c r="N292" s="230"/>
      <c r="O292" s="230"/>
      <c r="P292" s="233"/>
      <c r="Q292" s="230"/>
      <c r="R292" s="208"/>
      <c r="S292" s="239"/>
      <c r="T292" s="239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30"/>
      <c r="F293" s="230"/>
      <c r="G293" s="230"/>
      <c r="H293" s="230"/>
      <c r="I293" s="230"/>
      <c r="J293" s="230"/>
      <c r="K293" s="230"/>
      <c r="L293" s="230"/>
      <c r="M293" s="230"/>
      <c r="N293" s="230"/>
      <c r="O293" s="230"/>
      <c r="P293" s="233"/>
      <c r="Q293" s="230"/>
      <c r="R293" s="208"/>
      <c r="S293" s="239"/>
      <c r="T293" s="239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30"/>
      <c r="F294" s="230"/>
      <c r="G294" s="230"/>
      <c r="H294" s="230"/>
      <c r="I294" s="230"/>
      <c r="J294" s="230"/>
      <c r="K294" s="230"/>
      <c r="L294" s="230"/>
      <c r="M294" s="230"/>
      <c r="N294" s="230"/>
      <c r="O294" s="230"/>
      <c r="P294" s="233"/>
      <c r="Q294" s="230"/>
      <c r="R294" s="208"/>
      <c r="S294" s="239"/>
      <c r="T294" s="239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30"/>
      <c r="F295" s="230"/>
      <c r="G295" s="230"/>
      <c r="H295" s="230"/>
      <c r="I295" s="230"/>
      <c r="J295" s="230"/>
      <c r="K295" s="230"/>
      <c r="L295" s="230"/>
      <c r="M295" s="230"/>
      <c r="N295" s="230"/>
      <c r="O295" s="230"/>
      <c r="P295" s="233"/>
      <c r="Q295" s="230"/>
      <c r="R295" s="208"/>
      <c r="S295" s="239"/>
      <c r="T295" s="239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30"/>
      <c r="F296" s="230"/>
      <c r="G296" s="230"/>
      <c r="H296" s="230"/>
      <c r="I296" s="230"/>
      <c r="J296" s="230"/>
      <c r="K296" s="230"/>
      <c r="L296" s="230"/>
      <c r="M296" s="230"/>
      <c r="N296" s="230"/>
      <c r="O296" s="230"/>
      <c r="P296" s="233"/>
      <c r="Q296" s="230"/>
      <c r="R296" s="208"/>
      <c r="S296" s="239"/>
      <c r="T296" s="239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30"/>
      <c r="F297" s="230"/>
      <c r="G297" s="230"/>
      <c r="H297" s="230"/>
      <c r="I297" s="230"/>
      <c r="J297" s="230"/>
      <c r="K297" s="230"/>
      <c r="L297" s="230"/>
      <c r="M297" s="230"/>
      <c r="N297" s="230"/>
      <c r="O297" s="230"/>
      <c r="P297" s="233"/>
      <c r="Q297" s="230"/>
      <c r="R297" s="208"/>
      <c r="S297" s="239"/>
      <c r="T297" s="239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30"/>
      <c r="F298" s="230"/>
      <c r="G298" s="230"/>
      <c r="H298" s="230"/>
      <c r="I298" s="230"/>
      <c r="J298" s="230"/>
      <c r="K298" s="230"/>
      <c r="L298" s="230"/>
      <c r="M298" s="230"/>
      <c r="N298" s="230"/>
      <c r="O298" s="230"/>
      <c r="P298" s="233"/>
      <c r="Q298" s="230"/>
      <c r="R298" s="208"/>
      <c r="S298" s="239"/>
      <c r="T298" s="239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30"/>
      <c r="F299" s="230"/>
      <c r="G299" s="230"/>
      <c r="H299" s="230"/>
      <c r="I299" s="230"/>
      <c r="J299" s="230"/>
      <c r="K299" s="230"/>
      <c r="L299" s="230"/>
      <c r="M299" s="230"/>
      <c r="N299" s="230"/>
      <c r="O299" s="230"/>
      <c r="P299" s="233"/>
      <c r="Q299" s="230"/>
      <c r="R299" s="208"/>
      <c r="S299" s="239"/>
      <c r="T299" s="239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30"/>
      <c r="F300" s="230"/>
      <c r="G300" s="230"/>
      <c r="H300" s="230"/>
      <c r="I300" s="230"/>
      <c r="J300" s="230"/>
      <c r="K300" s="230"/>
      <c r="L300" s="230"/>
      <c r="M300" s="230"/>
      <c r="N300" s="230"/>
      <c r="O300" s="230"/>
      <c r="P300" s="233"/>
      <c r="Q300" s="230"/>
      <c r="R300" s="208"/>
      <c r="S300" s="239"/>
      <c r="T300" s="239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30"/>
      <c r="F301" s="230"/>
      <c r="G301" s="230"/>
      <c r="H301" s="230"/>
      <c r="I301" s="230"/>
      <c r="J301" s="230"/>
      <c r="K301" s="230"/>
      <c r="L301" s="230"/>
      <c r="M301" s="230"/>
      <c r="N301" s="230"/>
      <c r="O301" s="230"/>
      <c r="P301" s="233"/>
      <c r="Q301" s="230"/>
      <c r="R301" s="208"/>
      <c r="S301" s="239"/>
      <c r="T301" s="239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30"/>
      <c r="F302" s="230"/>
      <c r="G302" s="230"/>
      <c r="H302" s="230"/>
      <c r="I302" s="230"/>
      <c r="J302" s="230"/>
      <c r="K302" s="230"/>
      <c r="L302" s="230"/>
      <c r="M302" s="230"/>
      <c r="N302" s="230"/>
      <c r="O302" s="230"/>
      <c r="P302" s="233"/>
      <c r="Q302" s="230"/>
      <c r="R302" s="208"/>
      <c r="S302" s="239"/>
      <c r="T302" s="239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30"/>
      <c r="F303" s="230"/>
      <c r="G303" s="230"/>
      <c r="H303" s="230"/>
      <c r="I303" s="230"/>
      <c r="J303" s="230"/>
      <c r="K303" s="230"/>
      <c r="L303" s="230"/>
      <c r="M303" s="230"/>
      <c r="N303" s="230"/>
      <c r="O303" s="230"/>
      <c r="P303" s="233"/>
      <c r="Q303" s="230"/>
      <c r="R303" s="208"/>
      <c r="S303" s="239"/>
      <c r="T303" s="239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30"/>
      <c r="F304" s="230"/>
      <c r="G304" s="230"/>
      <c r="H304" s="230"/>
      <c r="I304" s="230"/>
      <c r="J304" s="230"/>
      <c r="K304" s="230"/>
      <c r="L304" s="230"/>
      <c r="M304" s="230"/>
      <c r="N304" s="230"/>
      <c r="O304" s="230"/>
      <c r="P304" s="233"/>
      <c r="Q304" s="230"/>
      <c r="R304" s="208"/>
      <c r="S304" s="239"/>
      <c r="T304" s="239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30"/>
      <c r="F305" s="230"/>
      <c r="G305" s="230"/>
      <c r="H305" s="230"/>
      <c r="I305" s="230"/>
      <c r="J305" s="230"/>
      <c r="K305" s="230"/>
      <c r="L305" s="230"/>
      <c r="M305" s="230"/>
      <c r="N305" s="230"/>
      <c r="O305" s="230"/>
      <c r="P305" s="233"/>
      <c r="Q305" s="230"/>
      <c r="R305" s="208"/>
      <c r="S305" s="239"/>
      <c r="T305" s="239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30"/>
      <c r="F306" s="230"/>
      <c r="G306" s="230"/>
      <c r="H306" s="230"/>
      <c r="I306" s="230"/>
      <c r="J306" s="230"/>
      <c r="K306" s="230"/>
      <c r="L306" s="230"/>
      <c r="M306" s="230"/>
      <c r="N306" s="230"/>
      <c r="O306" s="230"/>
      <c r="P306" s="233"/>
      <c r="Q306" s="230"/>
      <c r="R306" s="208"/>
      <c r="S306" s="239"/>
      <c r="T306" s="239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30"/>
      <c r="F307" s="230"/>
      <c r="G307" s="230"/>
      <c r="H307" s="230"/>
      <c r="I307" s="230"/>
      <c r="J307" s="230"/>
      <c r="K307" s="230"/>
      <c r="L307" s="230"/>
      <c r="M307" s="230"/>
      <c r="N307" s="230"/>
      <c r="O307" s="230"/>
      <c r="P307" s="233"/>
      <c r="Q307" s="230"/>
      <c r="R307" s="208"/>
      <c r="S307" s="239"/>
      <c r="T307" s="239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30"/>
      <c r="F308" s="230"/>
      <c r="G308" s="230"/>
      <c r="H308" s="230"/>
      <c r="I308" s="230"/>
      <c r="J308" s="230"/>
      <c r="K308" s="230"/>
      <c r="L308" s="230"/>
      <c r="M308" s="230"/>
      <c r="N308" s="230"/>
      <c r="O308" s="230"/>
      <c r="P308" s="233"/>
      <c r="Q308" s="230"/>
      <c r="R308" s="208"/>
      <c r="S308" s="239"/>
      <c r="T308" s="239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30"/>
      <c r="F309" s="230"/>
      <c r="G309" s="230"/>
      <c r="H309" s="230"/>
      <c r="I309" s="230"/>
      <c r="J309" s="230"/>
      <c r="K309" s="230"/>
      <c r="L309" s="230"/>
      <c r="M309" s="230"/>
      <c r="N309" s="230"/>
      <c r="O309" s="230"/>
      <c r="P309" s="233"/>
      <c r="Q309" s="230"/>
      <c r="R309" s="208"/>
      <c r="S309" s="239"/>
      <c r="T309" s="239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30"/>
      <c r="F310" s="230"/>
      <c r="G310" s="230"/>
      <c r="H310" s="230"/>
      <c r="I310" s="230"/>
      <c r="J310" s="230"/>
      <c r="K310" s="230"/>
      <c r="L310" s="230"/>
      <c r="M310" s="230"/>
      <c r="N310" s="230"/>
      <c r="O310" s="230"/>
      <c r="P310" s="233"/>
      <c r="Q310" s="230"/>
      <c r="R310" s="208"/>
      <c r="S310" s="239"/>
      <c r="T310" s="239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30"/>
      <c r="F311" s="230"/>
      <c r="G311" s="230"/>
      <c r="H311" s="230"/>
      <c r="I311" s="230"/>
      <c r="J311" s="230"/>
      <c r="K311" s="230"/>
      <c r="L311" s="230"/>
      <c r="M311" s="230"/>
      <c r="N311" s="230"/>
      <c r="O311" s="230"/>
      <c r="P311" s="233"/>
      <c r="Q311" s="230"/>
      <c r="R311" s="208"/>
      <c r="S311" s="239"/>
      <c r="T311" s="239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30"/>
      <c r="F312" s="230"/>
      <c r="G312" s="230"/>
      <c r="H312" s="230"/>
      <c r="I312" s="230"/>
      <c r="J312" s="230"/>
      <c r="K312" s="230"/>
      <c r="L312" s="230"/>
      <c r="M312" s="230"/>
      <c r="N312" s="230"/>
      <c r="O312" s="230"/>
      <c r="P312" s="233"/>
      <c r="Q312" s="230"/>
      <c r="R312" s="208"/>
      <c r="S312" s="239"/>
      <c r="T312" s="239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30"/>
      <c r="F313" s="230"/>
      <c r="G313" s="230"/>
      <c r="H313" s="230"/>
      <c r="I313" s="230"/>
      <c r="J313" s="230"/>
      <c r="K313" s="230"/>
      <c r="L313" s="230"/>
      <c r="M313" s="230"/>
      <c r="N313" s="230"/>
      <c r="O313" s="230"/>
      <c r="P313" s="233"/>
      <c r="Q313" s="230"/>
      <c r="R313" s="208"/>
      <c r="S313" s="239"/>
      <c r="T313" s="239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30"/>
      <c r="F314" s="230"/>
      <c r="G314" s="230"/>
      <c r="H314" s="230"/>
      <c r="I314" s="230"/>
      <c r="J314" s="230"/>
      <c r="K314" s="230"/>
      <c r="L314" s="230"/>
      <c r="M314" s="230"/>
      <c r="N314" s="230"/>
      <c r="O314" s="230"/>
      <c r="P314" s="233"/>
      <c r="Q314" s="230"/>
      <c r="R314" s="208"/>
      <c r="S314" s="239"/>
      <c r="T314" s="239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30"/>
      <c r="F315" s="230"/>
      <c r="G315" s="230"/>
      <c r="H315" s="230"/>
      <c r="I315" s="230"/>
      <c r="J315" s="230"/>
      <c r="K315" s="230"/>
      <c r="L315" s="230"/>
      <c r="M315" s="230"/>
      <c r="N315" s="230"/>
      <c r="O315" s="230"/>
      <c r="P315" s="233"/>
      <c r="Q315" s="230"/>
      <c r="R315" s="208"/>
      <c r="S315" s="239"/>
      <c r="T315" s="239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30"/>
      <c r="F316" s="230"/>
      <c r="G316" s="230"/>
      <c r="H316" s="230"/>
      <c r="I316" s="230"/>
      <c r="J316" s="230"/>
      <c r="K316" s="230"/>
      <c r="L316" s="230"/>
      <c r="M316" s="230"/>
      <c r="N316" s="230"/>
      <c r="O316" s="230"/>
      <c r="P316" s="233"/>
      <c r="Q316" s="230"/>
      <c r="R316" s="208"/>
      <c r="S316" s="239"/>
      <c r="T316" s="239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30"/>
      <c r="F317" s="230"/>
      <c r="G317" s="230"/>
      <c r="H317" s="230"/>
      <c r="I317" s="230"/>
      <c r="J317" s="230"/>
      <c r="K317" s="230"/>
      <c r="L317" s="230"/>
      <c r="M317" s="230"/>
      <c r="N317" s="230"/>
      <c r="O317" s="230"/>
      <c r="P317" s="233"/>
      <c r="Q317" s="230"/>
      <c r="R317" s="208"/>
      <c r="S317" s="239"/>
      <c r="T317" s="239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30"/>
      <c r="F318" s="230"/>
      <c r="G318" s="230"/>
      <c r="H318" s="230"/>
      <c r="I318" s="230"/>
      <c r="J318" s="230"/>
      <c r="K318" s="230"/>
      <c r="L318" s="230"/>
      <c r="M318" s="230"/>
      <c r="N318" s="230"/>
      <c r="O318" s="230"/>
      <c r="P318" s="233"/>
      <c r="Q318" s="230"/>
      <c r="R318" s="208"/>
      <c r="S318" s="239"/>
      <c r="T318" s="239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30"/>
      <c r="F319" s="230"/>
      <c r="G319" s="230"/>
      <c r="H319" s="230"/>
      <c r="I319" s="230"/>
      <c r="J319" s="230"/>
      <c r="K319" s="230"/>
      <c r="L319" s="230"/>
      <c r="M319" s="230"/>
      <c r="N319" s="230"/>
      <c r="O319" s="230"/>
      <c r="P319" s="233"/>
      <c r="Q319" s="230"/>
      <c r="R319" s="208"/>
      <c r="S319" s="239"/>
      <c r="T319" s="239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30"/>
      <c r="F320" s="230"/>
      <c r="G320" s="230"/>
      <c r="H320" s="230"/>
      <c r="I320" s="230"/>
      <c r="J320" s="230"/>
      <c r="K320" s="230"/>
      <c r="L320" s="230"/>
      <c r="M320" s="230"/>
      <c r="N320" s="230"/>
      <c r="O320" s="230"/>
      <c r="P320" s="233"/>
      <c r="Q320" s="230"/>
      <c r="R320" s="208"/>
      <c r="S320" s="239"/>
      <c r="T320" s="239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30"/>
      <c r="F321" s="230"/>
      <c r="G321" s="230"/>
      <c r="H321" s="230"/>
      <c r="I321" s="230"/>
      <c r="J321" s="230"/>
      <c r="K321" s="230"/>
      <c r="L321" s="230"/>
      <c r="M321" s="230"/>
      <c r="N321" s="230"/>
      <c r="O321" s="230"/>
      <c r="P321" s="233"/>
      <c r="Q321" s="230"/>
      <c r="R321" s="208"/>
      <c r="S321" s="239"/>
      <c r="T321" s="239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30"/>
      <c r="F322" s="230"/>
      <c r="G322" s="230"/>
      <c r="H322" s="230"/>
      <c r="I322" s="230"/>
      <c r="J322" s="230"/>
      <c r="K322" s="230"/>
      <c r="L322" s="230"/>
      <c r="M322" s="230"/>
      <c r="N322" s="230"/>
      <c r="O322" s="230"/>
      <c r="P322" s="233"/>
      <c r="Q322" s="230"/>
      <c r="R322" s="208"/>
      <c r="S322" s="239"/>
      <c r="T322" s="239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30"/>
      <c r="F323" s="230"/>
      <c r="G323" s="230"/>
      <c r="H323" s="230"/>
      <c r="I323" s="230"/>
      <c r="J323" s="230"/>
      <c r="K323" s="230"/>
      <c r="L323" s="230"/>
      <c r="M323" s="230"/>
      <c r="N323" s="230"/>
      <c r="O323" s="230"/>
      <c r="P323" s="233"/>
      <c r="Q323" s="230"/>
      <c r="R323" s="208"/>
      <c r="S323" s="239"/>
      <c r="T323" s="239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30"/>
      <c r="F324" s="230"/>
      <c r="G324" s="230"/>
      <c r="H324" s="230"/>
      <c r="I324" s="230"/>
      <c r="J324" s="230"/>
      <c r="K324" s="230"/>
      <c r="L324" s="230"/>
      <c r="M324" s="230"/>
      <c r="N324" s="230"/>
      <c r="O324" s="230"/>
      <c r="P324" s="233"/>
      <c r="Q324" s="230"/>
      <c r="R324" s="208"/>
      <c r="S324" s="239"/>
      <c r="T324" s="239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30"/>
      <c r="F325" s="230"/>
      <c r="G325" s="230"/>
      <c r="H325" s="230"/>
      <c r="I325" s="230"/>
      <c r="J325" s="230"/>
      <c r="K325" s="230"/>
      <c r="L325" s="230"/>
      <c r="M325" s="230"/>
      <c r="N325" s="230"/>
      <c r="O325" s="230"/>
      <c r="P325" s="233"/>
      <c r="Q325" s="230"/>
      <c r="R325" s="208"/>
      <c r="S325" s="239"/>
      <c r="T325" s="239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30"/>
      <c r="F326" s="230"/>
      <c r="G326" s="230"/>
      <c r="H326" s="230"/>
      <c r="I326" s="230"/>
      <c r="J326" s="230"/>
      <c r="K326" s="230"/>
      <c r="L326" s="230"/>
      <c r="M326" s="230"/>
      <c r="N326" s="230"/>
      <c r="O326" s="230"/>
      <c r="P326" s="233"/>
      <c r="Q326" s="230"/>
      <c r="R326" s="208"/>
      <c r="S326" s="239"/>
      <c r="T326" s="239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30"/>
      <c r="F327" s="230"/>
      <c r="G327" s="230"/>
      <c r="H327" s="230"/>
      <c r="I327" s="230"/>
      <c r="J327" s="230"/>
      <c r="K327" s="230"/>
      <c r="L327" s="230"/>
      <c r="M327" s="230"/>
      <c r="N327" s="230"/>
      <c r="O327" s="230"/>
      <c r="P327" s="233"/>
      <c r="Q327" s="230"/>
      <c r="R327" s="208"/>
      <c r="S327" s="239"/>
      <c r="T327" s="239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30"/>
      <c r="F328" s="230"/>
      <c r="G328" s="230"/>
      <c r="H328" s="230"/>
      <c r="I328" s="230"/>
      <c r="J328" s="230"/>
      <c r="K328" s="230"/>
      <c r="L328" s="230"/>
      <c r="M328" s="230"/>
      <c r="N328" s="230"/>
      <c r="O328" s="230"/>
      <c r="P328" s="233"/>
      <c r="Q328" s="230"/>
      <c r="R328" s="208"/>
      <c r="S328" s="239"/>
      <c r="T328" s="239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30"/>
      <c r="F329" s="230"/>
      <c r="G329" s="230"/>
      <c r="H329" s="230"/>
      <c r="I329" s="230"/>
      <c r="J329" s="230"/>
      <c r="K329" s="230"/>
      <c r="L329" s="230"/>
      <c r="M329" s="230"/>
      <c r="N329" s="230"/>
      <c r="O329" s="230"/>
      <c r="P329" s="233"/>
      <c r="Q329" s="230"/>
      <c r="R329" s="208"/>
      <c r="S329" s="239"/>
      <c r="T329" s="239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30"/>
      <c r="F330" s="230"/>
      <c r="G330" s="230"/>
      <c r="H330" s="230"/>
      <c r="I330" s="230"/>
      <c r="J330" s="230"/>
      <c r="K330" s="230"/>
      <c r="L330" s="230"/>
      <c r="M330" s="230"/>
      <c r="N330" s="230"/>
      <c r="O330" s="230"/>
      <c r="P330" s="233"/>
      <c r="Q330" s="230"/>
      <c r="R330" s="208"/>
      <c r="S330" s="239"/>
      <c r="T330" s="239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30"/>
      <c r="F331" s="230"/>
      <c r="G331" s="230"/>
      <c r="H331" s="230"/>
      <c r="I331" s="230"/>
      <c r="J331" s="230"/>
      <c r="K331" s="230"/>
      <c r="L331" s="230"/>
      <c r="M331" s="230"/>
      <c r="N331" s="230"/>
      <c r="O331" s="230"/>
      <c r="P331" s="233"/>
      <c r="Q331" s="230"/>
      <c r="R331" s="208"/>
      <c r="S331" s="239"/>
      <c r="T331" s="239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30"/>
      <c r="F332" s="230"/>
      <c r="G332" s="230"/>
      <c r="H332" s="230"/>
      <c r="I332" s="230"/>
      <c r="J332" s="230"/>
      <c r="K332" s="230"/>
      <c r="L332" s="230"/>
      <c r="M332" s="230"/>
      <c r="N332" s="230"/>
      <c r="O332" s="230"/>
      <c r="P332" s="233"/>
      <c r="Q332" s="230"/>
      <c r="R332" s="208"/>
      <c r="S332" s="239"/>
      <c r="T332" s="239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30"/>
      <c r="F333" s="230"/>
      <c r="G333" s="230"/>
      <c r="H333" s="230"/>
      <c r="I333" s="230"/>
      <c r="J333" s="230"/>
      <c r="K333" s="230"/>
      <c r="L333" s="230"/>
      <c r="M333" s="230"/>
      <c r="N333" s="230"/>
      <c r="O333" s="230"/>
      <c r="P333" s="233"/>
      <c r="Q333" s="230"/>
      <c r="R333" s="208"/>
      <c r="S333" s="239"/>
      <c r="T333" s="239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30"/>
      <c r="F334" s="230"/>
      <c r="G334" s="230"/>
      <c r="H334" s="230"/>
      <c r="I334" s="230"/>
      <c r="J334" s="230"/>
      <c r="K334" s="230"/>
      <c r="L334" s="230"/>
      <c r="M334" s="230"/>
      <c r="N334" s="230"/>
      <c r="O334" s="230"/>
      <c r="P334" s="233"/>
      <c r="Q334" s="230"/>
      <c r="R334" s="208"/>
      <c r="S334" s="239"/>
      <c r="T334" s="239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30"/>
      <c r="F335" s="230"/>
      <c r="G335" s="230"/>
      <c r="H335" s="230"/>
      <c r="I335" s="230"/>
      <c r="J335" s="230"/>
      <c r="K335" s="230"/>
      <c r="L335" s="230"/>
      <c r="M335" s="230"/>
      <c r="N335" s="230"/>
      <c r="O335" s="230"/>
      <c r="P335" s="233"/>
      <c r="Q335" s="230"/>
      <c r="R335" s="208"/>
      <c r="S335" s="239"/>
      <c r="T335" s="239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30"/>
      <c r="F336" s="230"/>
      <c r="G336" s="230"/>
      <c r="H336" s="230"/>
      <c r="I336" s="230"/>
      <c r="J336" s="230"/>
      <c r="K336" s="230"/>
      <c r="L336" s="230"/>
      <c r="M336" s="230"/>
      <c r="N336" s="230"/>
      <c r="O336" s="230"/>
      <c r="P336" s="233"/>
      <c r="Q336" s="230"/>
      <c r="R336" s="208"/>
      <c r="S336" s="239"/>
      <c r="T336" s="239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30"/>
      <c r="F337" s="230"/>
      <c r="G337" s="230"/>
      <c r="H337" s="230"/>
      <c r="I337" s="230"/>
      <c r="J337" s="230"/>
      <c r="K337" s="230"/>
      <c r="L337" s="230"/>
      <c r="M337" s="230"/>
      <c r="N337" s="230"/>
      <c r="O337" s="230"/>
      <c r="P337" s="233"/>
      <c r="Q337" s="230"/>
      <c r="R337" s="208"/>
      <c r="S337" s="239"/>
      <c r="T337" s="239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30"/>
      <c r="F338" s="230"/>
      <c r="G338" s="230"/>
      <c r="H338" s="230"/>
      <c r="I338" s="230"/>
      <c r="J338" s="230"/>
      <c r="K338" s="230"/>
      <c r="L338" s="230"/>
      <c r="M338" s="230"/>
      <c r="N338" s="230"/>
      <c r="O338" s="230"/>
      <c r="P338" s="233"/>
      <c r="Q338" s="230"/>
      <c r="R338" s="208"/>
      <c r="S338" s="239"/>
      <c r="T338" s="239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30"/>
      <c r="F339" s="230"/>
      <c r="G339" s="230"/>
      <c r="H339" s="230"/>
      <c r="I339" s="230"/>
      <c r="J339" s="230"/>
      <c r="K339" s="230"/>
      <c r="L339" s="230"/>
      <c r="M339" s="230"/>
      <c r="N339" s="230"/>
      <c r="O339" s="230"/>
      <c r="P339" s="233"/>
      <c r="Q339" s="230"/>
      <c r="R339" s="208"/>
      <c r="S339" s="239"/>
      <c r="T339" s="239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30"/>
      <c r="F340" s="230"/>
      <c r="G340" s="230"/>
      <c r="H340" s="230"/>
      <c r="I340" s="230"/>
      <c r="J340" s="230"/>
      <c r="K340" s="230"/>
      <c r="L340" s="230"/>
      <c r="M340" s="230"/>
      <c r="N340" s="230"/>
      <c r="O340" s="230"/>
      <c r="P340" s="233"/>
      <c r="Q340" s="230"/>
      <c r="R340" s="208"/>
      <c r="S340" s="239"/>
      <c r="T340" s="239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30"/>
      <c r="F341" s="230"/>
      <c r="G341" s="230"/>
      <c r="H341" s="230"/>
      <c r="I341" s="230"/>
      <c r="J341" s="230"/>
      <c r="K341" s="230"/>
      <c r="L341" s="230"/>
      <c r="M341" s="230"/>
      <c r="N341" s="230"/>
      <c r="O341" s="230"/>
      <c r="P341" s="233"/>
      <c r="Q341" s="230"/>
      <c r="R341" s="208"/>
      <c r="S341" s="239"/>
      <c r="T341" s="239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30"/>
      <c r="F342" s="230"/>
      <c r="G342" s="230"/>
      <c r="H342" s="230"/>
      <c r="I342" s="230"/>
      <c r="J342" s="230"/>
      <c r="K342" s="230"/>
      <c r="L342" s="230"/>
      <c r="M342" s="230"/>
      <c r="N342" s="230"/>
      <c r="O342" s="230"/>
      <c r="P342" s="233"/>
      <c r="Q342" s="230"/>
      <c r="R342" s="208"/>
      <c r="S342" s="239"/>
      <c r="T342" s="239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30"/>
      <c r="F343" s="230"/>
      <c r="G343" s="230"/>
      <c r="H343" s="230"/>
      <c r="I343" s="230"/>
      <c r="J343" s="230"/>
      <c r="K343" s="230"/>
      <c r="L343" s="230"/>
      <c r="M343" s="230"/>
      <c r="N343" s="230"/>
      <c r="O343" s="230"/>
      <c r="P343" s="233"/>
      <c r="Q343" s="230"/>
      <c r="R343" s="208"/>
      <c r="S343" s="239"/>
      <c r="T343" s="239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30"/>
      <c r="F344" s="230"/>
      <c r="G344" s="230"/>
      <c r="H344" s="230"/>
      <c r="I344" s="230"/>
      <c r="J344" s="230"/>
      <c r="K344" s="230"/>
      <c r="L344" s="230"/>
      <c r="M344" s="230"/>
      <c r="N344" s="230"/>
      <c r="O344" s="230"/>
      <c r="P344" s="233"/>
      <c r="Q344" s="230"/>
      <c r="R344" s="208"/>
      <c r="S344" s="239"/>
      <c r="T344" s="239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30"/>
      <c r="F345" s="230"/>
      <c r="G345" s="230"/>
      <c r="H345" s="230"/>
      <c r="I345" s="230"/>
      <c r="J345" s="230"/>
      <c r="K345" s="230"/>
      <c r="L345" s="230"/>
      <c r="M345" s="230"/>
      <c r="N345" s="230"/>
      <c r="O345" s="230"/>
      <c r="P345" s="233"/>
      <c r="Q345" s="230"/>
      <c r="R345" s="208"/>
      <c r="S345" s="239"/>
      <c r="T345" s="239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30"/>
      <c r="F346" s="230"/>
      <c r="G346" s="230"/>
      <c r="H346" s="230"/>
      <c r="I346" s="230"/>
      <c r="J346" s="230"/>
      <c r="K346" s="230"/>
      <c r="L346" s="230"/>
      <c r="M346" s="230"/>
      <c r="N346" s="230"/>
      <c r="O346" s="230"/>
      <c r="P346" s="233"/>
      <c r="Q346" s="230"/>
      <c r="R346" s="208"/>
      <c r="S346" s="239"/>
      <c r="T346" s="239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30"/>
      <c r="F347" s="230"/>
      <c r="G347" s="230"/>
      <c r="H347" s="230"/>
      <c r="I347" s="230"/>
      <c r="J347" s="230"/>
      <c r="K347" s="230"/>
      <c r="L347" s="230"/>
      <c r="M347" s="230"/>
      <c r="N347" s="230"/>
      <c r="O347" s="230"/>
      <c r="P347" s="233"/>
      <c r="Q347" s="230"/>
      <c r="R347" s="208"/>
      <c r="S347" s="239"/>
      <c r="T347" s="239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30"/>
      <c r="F348" s="230"/>
      <c r="G348" s="230"/>
      <c r="H348" s="230"/>
      <c r="I348" s="230"/>
      <c r="J348" s="230"/>
      <c r="K348" s="230"/>
      <c r="L348" s="230"/>
      <c r="M348" s="230"/>
      <c r="N348" s="230"/>
      <c r="O348" s="230"/>
      <c r="P348" s="233"/>
      <c r="Q348" s="230"/>
      <c r="R348" s="208"/>
      <c r="S348" s="239"/>
      <c r="T348" s="239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30"/>
      <c r="F349" s="230"/>
      <c r="G349" s="230"/>
      <c r="H349" s="230"/>
      <c r="I349" s="230"/>
      <c r="J349" s="230"/>
      <c r="K349" s="230"/>
      <c r="L349" s="230"/>
      <c r="M349" s="230"/>
      <c r="N349" s="230"/>
      <c r="O349" s="230"/>
      <c r="P349" s="233"/>
      <c r="Q349" s="230"/>
      <c r="R349" s="208"/>
      <c r="S349" s="239"/>
      <c r="T349" s="239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30"/>
      <c r="F350" s="230"/>
      <c r="G350" s="230"/>
      <c r="H350" s="230"/>
      <c r="I350" s="230"/>
      <c r="J350" s="230"/>
      <c r="K350" s="230"/>
      <c r="L350" s="230"/>
      <c r="M350" s="230"/>
      <c r="N350" s="230"/>
      <c r="O350" s="230"/>
      <c r="P350" s="233"/>
      <c r="Q350" s="230"/>
      <c r="R350" s="208"/>
      <c r="S350" s="239"/>
      <c r="T350" s="239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30"/>
      <c r="F351" s="230"/>
      <c r="G351" s="230"/>
      <c r="H351" s="230"/>
      <c r="I351" s="230"/>
      <c r="J351" s="230"/>
      <c r="K351" s="230"/>
      <c r="L351" s="230"/>
      <c r="M351" s="230"/>
      <c r="N351" s="230"/>
      <c r="O351" s="230"/>
      <c r="P351" s="233"/>
      <c r="Q351" s="230"/>
      <c r="R351" s="208"/>
      <c r="S351" s="239"/>
      <c r="T351" s="239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30"/>
      <c r="F352" s="230"/>
      <c r="G352" s="230"/>
      <c r="H352" s="230"/>
      <c r="I352" s="230"/>
      <c r="J352" s="230"/>
      <c r="K352" s="230"/>
      <c r="L352" s="230"/>
      <c r="M352" s="230"/>
      <c r="N352" s="230"/>
      <c r="O352" s="230"/>
      <c r="P352" s="233"/>
      <c r="Q352" s="230"/>
      <c r="R352" s="208"/>
      <c r="S352" s="239"/>
      <c r="T352" s="239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30"/>
      <c r="F353" s="230"/>
      <c r="G353" s="230"/>
      <c r="H353" s="230"/>
      <c r="I353" s="230"/>
      <c r="J353" s="230"/>
      <c r="K353" s="230"/>
      <c r="L353" s="230"/>
      <c r="M353" s="230"/>
      <c r="N353" s="230"/>
      <c r="O353" s="230"/>
      <c r="P353" s="233"/>
      <c r="Q353" s="230"/>
      <c r="R353" s="208"/>
      <c r="S353" s="239"/>
      <c r="T353" s="239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30"/>
      <c r="F354" s="230"/>
      <c r="G354" s="230"/>
      <c r="H354" s="230"/>
      <c r="I354" s="230"/>
      <c r="J354" s="230"/>
      <c r="K354" s="230"/>
      <c r="L354" s="230"/>
      <c r="M354" s="230"/>
      <c r="N354" s="230"/>
      <c r="O354" s="230"/>
      <c r="P354" s="233"/>
      <c r="Q354" s="230"/>
      <c r="R354" s="208"/>
      <c r="S354" s="239"/>
      <c r="T354" s="239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30"/>
      <c r="F355" s="230"/>
      <c r="G355" s="230"/>
      <c r="H355" s="230"/>
      <c r="I355" s="230"/>
      <c r="J355" s="230"/>
      <c r="K355" s="230"/>
      <c r="L355" s="230"/>
      <c r="M355" s="230"/>
      <c r="N355" s="230"/>
      <c r="O355" s="230"/>
      <c r="P355" s="233"/>
      <c r="Q355" s="230"/>
      <c r="R355" s="208"/>
      <c r="S355" s="239"/>
      <c r="T355" s="239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30"/>
      <c r="F356" s="230"/>
      <c r="G356" s="230"/>
      <c r="H356" s="230"/>
      <c r="I356" s="230"/>
      <c r="J356" s="230"/>
      <c r="K356" s="230"/>
      <c r="L356" s="230"/>
      <c r="M356" s="230"/>
      <c r="N356" s="230"/>
      <c r="O356" s="230"/>
      <c r="P356" s="233"/>
      <c r="Q356" s="230"/>
      <c r="R356" s="208"/>
      <c r="S356" s="239"/>
      <c r="T356" s="239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30"/>
      <c r="F357" s="230"/>
      <c r="G357" s="230"/>
      <c r="H357" s="230"/>
      <c r="I357" s="230"/>
      <c r="J357" s="230"/>
      <c r="K357" s="230"/>
      <c r="L357" s="230"/>
      <c r="M357" s="230"/>
      <c r="N357" s="230"/>
      <c r="O357" s="230"/>
      <c r="P357" s="233"/>
      <c r="Q357" s="230"/>
      <c r="R357" s="208"/>
      <c r="S357" s="239"/>
      <c r="T357" s="239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30"/>
      <c r="F358" s="230"/>
      <c r="G358" s="230"/>
      <c r="H358" s="230"/>
      <c r="I358" s="230"/>
      <c r="J358" s="230"/>
      <c r="K358" s="230"/>
      <c r="L358" s="230"/>
      <c r="M358" s="230"/>
      <c r="N358" s="230"/>
      <c r="O358" s="230"/>
      <c r="P358" s="233"/>
      <c r="Q358" s="230"/>
      <c r="R358" s="208"/>
      <c r="S358" s="239"/>
      <c r="T358" s="239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30"/>
      <c r="F359" s="230"/>
      <c r="G359" s="230"/>
      <c r="H359" s="230"/>
      <c r="I359" s="230"/>
      <c r="J359" s="230"/>
      <c r="K359" s="230"/>
      <c r="L359" s="230"/>
      <c r="M359" s="230"/>
      <c r="N359" s="230"/>
      <c r="O359" s="230"/>
      <c r="P359" s="233"/>
      <c r="Q359" s="230"/>
      <c r="R359" s="208"/>
      <c r="S359" s="239"/>
      <c r="T359" s="239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30"/>
      <c r="F360" s="230"/>
      <c r="G360" s="230"/>
      <c r="H360" s="230"/>
      <c r="I360" s="230"/>
      <c r="J360" s="230"/>
      <c r="K360" s="230"/>
      <c r="L360" s="230"/>
      <c r="M360" s="230"/>
      <c r="N360" s="230"/>
      <c r="O360" s="230"/>
      <c r="P360" s="233"/>
      <c r="Q360" s="230"/>
      <c r="R360" s="208"/>
      <c r="S360" s="239"/>
      <c r="T360" s="239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30"/>
      <c r="F361" s="230"/>
      <c r="G361" s="230"/>
      <c r="H361" s="230"/>
      <c r="I361" s="230"/>
      <c r="J361" s="230"/>
      <c r="K361" s="230"/>
      <c r="L361" s="230"/>
      <c r="M361" s="230"/>
      <c r="N361" s="230"/>
      <c r="O361" s="230"/>
      <c r="P361" s="233"/>
      <c r="Q361" s="230"/>
      <c r="R361" s="208"/>
      <c r="S361" s="239"/>
      <c r="T361" s="239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30"/>
      <c r="F362" s="230"/>
      <c r="G362" s="230"/>
      <c r="H362" s="230"/>
      <c r="I362" s="230"/>
      <c r="J362" s="230"/>
      <c r="K362" s="230"/>
      <c r="L362" s="230"/>
      <c r="M362" s="230"/>
      <c r="N362" s="230"/>
      <c r="O362" s="230"/>
      <c r="P362" s="233"/>
      <c r="Q362" s="230"/>
      <c r="R362" s="208"/>
      <c r="S362" s="239"/>
      <c r="T362" s="239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30"/>
      <c r="F363" s="230"/>
      <c r="G363" s="230"/>
      <c r="H363" s="230"/>
      <c r="I363" s="230"/>
      <c r="J363" s="230"/>
      <c r="K363" s="230"/>
      <c r="L363" s="230"/>
      <c r="M363" s="230"/>
      <c r="N363" s="230"/>
      <c r="O363" s="230"/>
      <c r="P363" s="233"/>
      <c r="Q363" s="230"/>
      <c r="R363" s="208"/>
      <c r="S363" s="239"/>
      <c r="T363" s="239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30"/>
      <c r="F364" s="230"/>
      <c r="G364" s="230"/>
      <c r="H364" s="230"/>
      <c r="I364" s="230"/>
      <c r="J364" s="230"/>
      <c r="K364" s="230"/>
      <c r="L364" s="230"/>
      <c r="M364" s="230"/>
      <c r="N364" s="230"/>
      <c r="O364" s="230"/>
      <c r="P364" s="233"/>
      <c r="Q364" s="230"/>
      <c r="R364" s="208"/>
      <c r="S364" s="239"/>
      <c r="T364" s="239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30"/>
      <c r="F365" s="230"/>
      <c r="G365" s="230"/>
      <c r="H365" s="230"/>
      <c r="I365" s="230"/>
      <c r="J365" s="230"/>
      <c r="K365" s="230"/>
      <c r="L365" s="230"/>
      <c r="M365" s="230"/>
      <c r="N365" s="230"/>
      <c r="O365" s="230"/>
      <c r="P365" s="233"/>
      <c r="Q365" s="230"/>
      <c r="R365" s="208"/>
      <c r="S365" s="239"/>
      <c r="T365" s="239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30"/>
      <c r="F366" s="230"/>
      <c r="G366" s="230"/>
      <c r="H366" s="230"/>
      <c r="I366" s="230"/>
      <c r="J366" s="230"/>
      <c r="K366" s="230"/>
      <c r="L366" s="230"/>
      <c r="M366" s="230"/>
      <c r="N366" s="230"/>
      <c r="O366" s="230"/>
      <c r="P366" s="233"/>
      <c r="Q366" s="230"/>
      <c r="R366" s="208"/>
      <c r="S366" s="239"/>
      <c r="T366" s="239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30"/>
      <c r="F367" s="230"/>
      <c r="G367" s="230"/>
      <c r="H367" s="230"/>
      <c r="I367" s="230"/>
      <c r="J367" s="230"/>
      <c r="K367" s="230"/>
      <c r="L367" s="230"/>
      <c r="M367" s="230"/>
      <c r="N367" s="230"/>
      <c r="O367" s="230"/>
      <c r="P367" s="233"/>
      <c r="Q367" s="230"/>
      <c r="R367" s="208"/>
      <c r="S367" s="239"/>
      <c r="T367" s="239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30"/>
      <c r="F368" s="230"/>
      <c r="G368" s="230"/>
      <c r="H368" s="230"/>
      <c r="I368" s="230"/>
      <c r="J368" s="230"/>
      <c r="K368" s="230"/>
      <c r="L368" s="230"/>
      <c r="M368" s="230"/>
      <c r="N368" s="230"/>
      <c r="O368" s="230"/>
      <c r="P368" s="233"/>
      <c r="Q368" s="230"/>
      <c r="R368" s="208"/>
      <c r="S368" s="239"/>
      <c r="T368" s="239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30"/>
      <c r="F369" s="230"/>
      <c r="G369" s="230"/>
      <c r="H369" s="230"/>
      <c r="I369" s="230"/>
      <c r="J369" s="230"/>
      <c r="K369" s="230"/>
      <c r="L369" s="230"/>
      <c r="M369" s="230"/>
      <c r="N369" s="230"/>
      <c r="O369" s="230"/>
      <c r="P369" s="233"/>
      <c r="Q369" s="230"/>
      <c r="R369" s="208"/>
      <c r="S369" s="239"/>
      <c r="T369" s="239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30"/>
      <c r="F370" s="230"/>
      <c r="G370" s="230"/>
      <c r="H370" s="230"/>
      <c r="I370" s="230"/>
      <c r="J370" s="230"/>
      <c r="K370" s="230"/>
      <c r="L370" s="230"/>
      <c r="M370" s="230"/>
      <c r="N370" s="230"/>
      <c r="O370" s="230"/>
      <c r="P370" s="233"/>
      <c r="Q370" s="230"/>
      <c r="R370" s="208"/>
      <c r="S370" s="239"/>
      <c r="T370" s="239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30"/>
      <c r="F371" s="230"/>
      <c r="G371" s="230"/>
      <c r="H371" s="230"/>
      <c r="I371" s="230"/>
      <c r="J371" s="230"/>
      <c r="K371" s="230"/>
      <c r="L371" s="230"/>
      <c r="M371" s="230"/>
      <c r="N371" s="230"/>
      <c r="O371" s="230"/>
      <c r="P371" s="233"/>
      <c r="Q371" s="230"/>
      <c r="R371" s="208"/>
      <c r="S371" s="239"/>
      <c r="T371" s="239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30"/>
      <c r="F372" s="230"/>
      <c r="G372" s="230"/>
      <c r="H372" s="230"/>
      <c r="I372" s="230"/>
      <c r="J372" s="230"/>
      <c r="K372" s="230"/>
      <c r="L372" s="230"/>
      <c r="M372" s="230"/>
      <c r="N372" s="230"/>
      <c r="O372" s="230"/>
      <c r="P372" s="233"/>
      <c r="Q372" s="230"/>
      <c r="R372" s="208"/>
      <c r="S372" s="239"/>
      <c r="T372" s="239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30"/>
      <c r="F373" s="230"/>
      <c r="G373" s="230"/>
      <c r="H373" s="230"/>
      <c r="I373" s="230"/>
      <c r="J373" s="230"/>
      <c r="K373" s="230"/>
      <c r="L373" s="230"/>
      <c r="M373" s="230"/>
      <c r="N373" s="230"/>
      <c r="O373" s="230"/>
      <c r="P373" s="233"/>
      <c r="Q373" s="230"/>
      <c r="R373" s="208"/>
      <c r="S373" s="239"/>
      <c r="T373" s="239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30"/>
      <c r="F374" s="230"/>
      <c r="G374" s="230"/>
      <c r="H374" s="230"/>
      <c r="I374" s="230"/>
      <c r="J374" s="230"/>
      <c r="K374" s="230"/>
      <c r="L374" s="230"/>
      <c r="M374" s="230"/>
      <c r="N374" s="230"/>
      <c r="O374" s="230"/>
      <c r="P374" s="233"/>
      <c r="Q374" s="230"/>
      <c r="R374" s="208"/>
      <c r="S374" s="239"/>
      <c r="T374" s="239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30"/>
      <c r="F375" s="230"/>
      <c r="G375" s="230"/>
      <c r="H375" s="230"/>
      <c r="I375" s="230"/>
      <c r="J375" s="230"/>
      <c r="K375" s="230"/>
      <c r="L375" s="230"/>
      <c r="M375" s="230"/>
      <c r="N375" s="230"/>
      <c r="O375" s="230"/>
      <c r="P375" s="233"/>
      <c r="Q375" s="230"/>
      <c r="R375" s="208"/>
      <c r="S375" s="239"/>
      <c r="T375" s="239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30"/>
      <c r="F376" s="230"/>
      <c r="G376" s="230"/>
      <c r="H376" s="230"/>
      <c r="I376" s="230"/>
      <c r="J376" s="230"/>
      <c r="K376" s="230"/>
      <c r="L376" s="230"/>
      <c r="M376" s="230"/>
      <c r="N376" s="230"/>
      <c r="O376" s="230"/>
      <c r="P376" s="233"/>
      <c r="Q376" s="230"/>
      <c r="R376" s="208"/>
      <c r="S376" s="239"/>
      <c r="T376" s="239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30"/>
      <c r="F377" s="230"/>
      <c r="G377" s="230"/>
      <c r="H377" s="230"/>
      <c r="I377" s="230"/>
      <c r="J377" s="230"/>
      <c r="K377" s="230"/>
      <c r="L377" s="230"/>
      <c r="M377" s="230"/>
      <c r="N377" s="230"/>
      <c r="O377" s="230"/>
      <c r="P377" s="233"/>
      <c r="Q377" s="230"/>
      <c r="R377" s="208"/>
      <c r="S377" s="239"/>
      <c r="T377" s="239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30"/>
      <c r="F378" s="230"/>
      <c r="G378" s="230"/>
      <c r="H378" s="230"/>
      <c r="I378" s="230"/>
      <c r="J378" s="230"/>
      <c r="K378" s="230"/>
      <c r="L378" s="230"/>
      <c r="M378" s="230"/>
      <c r="N378" s="230"/>
      <c r="O378" s="230"/>
      <c r="P378" s="233"/>
      <c r="Q378" s="230"/>
      <c r="R378" s="208"/>
      <c r="S378" s="239"/>
      <c r="T378" s="239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30"/>
      <c r="F379" s="230"/>
      <c r="G379" s="230"/>
      <c r="H379" s="230"/>
      <c r="I379" s="230"/>
      <c r="J379" s="230"/>
      <c r="K379" s="230"/>
      <c r="L379" s="230"/>
      <c r="M379" s="230"/>
      <c r="N379" s="230"/>
      <c r="O379" s="230"/>
      <c r="P379" s="233"/>
      <c r="Q379" s="230"/>
      <c r="R379" s="208"/>
      <c r="S379" s="239"/>
      <c r="T379" s="239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30"/>
      <c r="F380" s="230"/>
      <c r="G380" s="230"/>
      <c r="H380" s="230"/>
      <c r="I380" s="230"/>
      <c r="J380" s="230"/>
      <c r="K380" s="230"/>
      <c r="L380" s="230"/>
      <c r="M380" s="230"/>
      <c r="N380" s="230"/>
      <c r="O380" s="230"/>
      <c r="P380" s="233"/>
      <c r="Q380" s="230"/>
      <c r="R380" s="208"/>
      <c r="S380" s="239"/>
      <c r="T380" s="239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30"/>
      <c r="F381" s="230"/>
      <c r="G381" s="230"/>
      <c r="H381" s="230"/>
      <c r="I381" s="230"/>
      <c r="J381" s="230"/>
      <c r="K381" s="230"/>
      <c r="L381" s="230"/>
      <c r="M381" s="230"/>
      <c r="N381" s="230"/>
      <c r="O381" s="230"/>
      <c r="P381" s="233"/>
      <c r="Q381" s="230"/>
      <c r="R381" s="208"/>
      <c r="S381" s="239"/>
      <c r="T381" s="239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30"/>
      <c r="F382" s="230"/>
      <c r="G382" s="230"/>
      <c r="H382" s="230"/>
      <c r="I382" s="230"/>
      <c r="J382" s="230"/>
      <c r="K382" s="230"/>
      <c r="L382" s="230"/>
      <c r="M382" s="230"/>
      <c r="N382" s="230"/>
      <c r="O382" s="230"/>
      <c r="P382" s="233"/>
      <c r="Q382" s="230"/>
      <c r="R382" s="208"/>
      <c r="S382" s="239"/>
      <c r="T382" s="239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30"/>
      <c r="F383" s="230"/>
      <c r="G383" s="230"/>
      <c r="H383" s="230"/>
      <c r="I383" s="230"/>
      <c r="J383" s="230"/>
      <c r="K383" s="230"/>
      <c r="L383" s="230"/>
      <c r="M383" s="230"/>
      <c r="N383" s="230"/>
      <c r="O383" s="230"/>
      <c r="P383" s="233"/>
      <c r="Q383" s="230"/>
      <c r="R383" s="208"/>
      <c r="S383" s="239"/>
      <c r="T383" s="239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30"/>
      <c r="F384" s="230"/>
      <c r="G384" s="230"/>
      <c r="H384" s="230"/>
      <c r="I384" s="230"/>
      <c r="J384" s="230"/>
      <c r="K384" s="230"/>
      <c r="L384" s="230"/>
      <c r="M384" s="230"/>
      <c r="N384" s="230"/>
      <c r="O384" s="230"/>
      <c r="P384" s="233"/>
      <c r="Q384" s="230"/>
      <c r="R384" s="208"/>
      <c r="S384" s="239"/>
      <c r="T384" s="239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30"/>
      <c r="F385" s="230"/>
      <c r="G385" s="230"/>
      <c r="H385" s="230"/>
      <c r="I385" s="230"/>
      <c r="J385" s="230"/>
      <c r="K385" s="230"/>
      <c r="L385" s="230"/>
      <c r="M385" s="230"/>
      <c r="N385" s="230"/>
      <c r="O385" s="230"/>
      <c r="P385" s="233"/>
      <c r="Q385" s="230"/>
      <c r="R385" s="208"/>
      <c r="S385" s="239"/>
      <c r="T385" s="239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30"/>
      <c r="F386" s="230"/>
      <c r="G386" s="230"/>
      <c r="H386" s="230"/>
      <c r="I386" s="230"/>
      <c r="J386" s="230"/>
      <c r="K386" s="230"/>
      <c r="L386" s="230"/>
      <c r="M386" s="230"/>
      <c r="N386" s="230"/>
      <c r="O386" s="230"/>
      <c r="P386" s="233"/>
      <c r="Q386" s="230"/>
      <c r="R386" s="208"/>
      <c r="S386" s="239"/>
      <c r="T386" s="239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30"/>
      <c r="F387" s="230"/>
      <c r="G387" s="230"/>
      <c r="H387" s="230"/>
      <c r="I387" s="230"/>
      <c r="J387" s="230"/>
      <c r="K387" s="230"/>
      <c r="L387" s="230"/>
      <c r="M387" s="230"/>
      <c r="N387" s="230"/>
      <c r="O387" s="230"/>
      <c r="P387" s="233"/>
      <c r="Q387" s="230"/>
      <c r="R387" s="208"/>
      <c r="S387" s="239"/>
      <c r="T387" s="239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30"/>
      <c r="F388" s="230"/>
      <c r="G388" s="230"/>
      <c r="H388" s="230"/>
      <c r="I388" s="230"/>
      <c r="J388" s="230"/>
      <c r="K388" s="230"/>
      <c r="L388" s="230"/>
      <c r="M388" s="230"/>
      <c r="N388" s="230"/>
      <c r="O388" s="230"/>
      <c r="P388" s="233"/>
      <c r="Q388" s="230"/>
      <c r="R388" s="208"/>
      <c r="S388" s="239"/>
      <c r="T388" s="239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30"/>
      <c r="F389" s="230"/>
      <c r="G389" s="230"/>
      <c r="H389" s="230"/>
      <c r="I389" s="230"/>
      <c r="J389" s="230"/>
      <c r="K389" s="230"/>
      <c r="L389" s="230"/>
      <c r="M389" s="230"/>
      <c r="N389" s="230"/>
      <c r="O389" s="230"/>
      <c r="P389" s="233"/>
      <c r="Q389" s="230"/>
      <c r="R389" s="208"/>
      <c r="S389" s="239"/>
      <c r="T389" s="239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30"/>
      <c r="F390" s="230"/>
      <c r="G390" s="230"/>
      <c r="H390" s="230"/>
      <c r="I390" s="230"/>
      <c r="J390" s="230"/>
      <c r="K390" s="230"/>
      <c r="L390" s="230"/>
      <c r="M390" s="230"/>
      <c r="N390" s="230"/>
      <c r="O390" s="230"/>
      <c r="P390" s="233"/>
      <c r="Q390" s="230"/>
      <c r="R390" s="208"/>
      <c r="S390" s="239"/>
      <c r="T390" s="239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30"/>
      <c r="F391" s="230"/>
      <c r="G391" s="230"/>
      <c r="H391" s="230"/>
      <c r="I391" s="230"/>
      <c r="J391" s="230"/>
      <c r="K391" s="230"/>
      <c r="L391" s="230"/>
      <c r="M391" s="230"/>
      <c r="N391" s="230"/>
      <c r="O391" s="230"/>
      <c r="P391" s="233"/>
      <c r="Q391" s="230"/>
      <c r="R391" s="208"/>
      <c r="S391" s="239"/>
      <c r="T391" s="239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30"/>
      <c r="F392" s="230"/>
      <c r="G392" s="230"/>
      <c r="H392" s="230"/>
      <c r="I392" s="230"/>
      <c r="J392" s="230"/>
      <c r="K392" s="230"/>
      <c r="L392" s="230"/>
      <c r="M392" s="230"/>
      <c r="N392" s="230"/>
      <c r="O392" s="230"/>
      <c r="P392" s="233"/>
      <c r="Q392" s="230"/>
      <c r="R392" s="208"/>
      <c r="S392" s="239"/>
      <c r="T392" s="239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30"/>
      <c r="F393" s="230"/>
      <c r="G393" s="230"/>
      <c r="H393" s="230"/>
      <c r="I393" s="230"/>
      <c r="J393" s="230"/>
      <c r="K393" s="230"/>
      <c r="L393" s="230"/>
      <c r="M393" s="230"/>
      <c r="N393" s="230"/>
      <c r="O393" s="230"/>
      <c r="P393" s="233"/>
      <c r="Q393" s="230"/>
      <c r="R393" s="208"/>
      <c r="S393" s="239"/>
      <c r="T393" s="239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30"/>
      <c r="F394" s="230"/>
      <c r="G394" s="230"/>
      <c r="H394" s="230"/>
      <c r="I394" s="230"/>
      <c r="J394" s="230"/>
      <c r="K394" s="230"/>
      <c r="L394" s="230"/>
      <c r="M394" s="230"/>
      <c r="N394" s="230"/>
      <c r="O394" s="230"/>
      <c r="P394" s="233"/>
      <c r="Q394" s="230"/>
      <c r="R394" s="208"/>
      <c r="S394" s="239"/>
      <c r="T394" s="239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30"/>
      <c r="F395" s="230"/>
      <c r="G395" s="230"/>
      <c r="H395" s="230"/>
      <c r="I395" s="230"/>
      <c r="J395" s="230"/>
      <c r="K395" s="230"/>
      <c r="L395" s="230"/>
      <c r="M395" s="230"/>
      <c r="N395" s="230"/>
      <c r="O395" s="230"/>
      <c r="P395" s="233"/>
      <c r="Q395" s="230"/>
      <c r="R395" s="208"/>
      <c r="S395" s="239"/>
      <c r="T395" s="239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30"/>
      <c r="F396" s="230"/>
      <c r="G396" s="230"/>
      <c r="H396" s="230"/>
      <c r="I396" s="230"/>
      <c r="J396" s="230"/>
      <c r="K396" s="230"/>
      <c r="L396" s="230"/>
      <c r="M396" s="230"/>
      <c r="N396" s="230"/>
      <c r="O396" s="230"/>
      <c r="P396" s="233"/>
      <c r="Q396" s="230"/>
      <c r="R396" s="208"/>
      <c r="S396" s="239"/>
      <c r="T396" s="239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30"/>
      <c r="F397" s="230"/>
      <c r="G397" s="230"/>
      <c r="H397" s="230"/>
      <c r="I397" s="230"/>
      <c r="J397" s="230"/>
      <c r="K397" s="230"/>
      <c r="L397" s="230"/>
      <c r="M397" s="230"/>
      <c r="N397" s="230"/>
      <c r="O397" s="230"/>
      <c r="P397" s="233"/>
      <c r="Q397" s="230"/>
      <c r="R397" s="208"/>
      <c r="S397" s="239"/>
      <c r="T397" s="239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30"/>
      <c r="F398" s="230"/>
      <c r="G398" s="230"/>
      <c r="H398" s="230"/>
      <c r="I398" s="230"/>
      <c r="J398" s="230"/>
      <c r="K398" s="230"/>
      <c r="L398" s="230"/>
      <c r="M398" s="230"/>
      <c r="N398" s="230"/>
      <c r="O398" s="230"/>
      <c r="P398" s="233"/>
      <c r="Q398" s="230"/>
      <c r="R398" s="208"/>
      <c r="S398" s="239"/>
      <c r="T398" s="239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30"/>
      <c r="F399" s="230"/>
      <c r="G399" s="230"/>
      <c r="H399" s="230"/>
      <c r="I399" s="230"/>
      <c r="J399" s="230"/>
      <c r="K399" s="230"/>
      <c r="L399" s="230"/>
      <c r="M399" s="230"/>
      <c r="N399" s="230"/>
      <c r="O399" s="230"/>
      <c r="P399" s="233"/>
      <c r="Q399" s="230"/>
      <c r="R399" s="208"/>
      <c r="S399" s="239"/>
      <c r="T399" s="239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30"/>
      <c r="F400" s="230"/>
      <c r="G400" s="230"/>
      <c r="H400" s="230"/>
      <c r="I400" s="230"/>
      <c r="J400" s="230"/>
      <c r="K400" s="230"/>
      <c r="L400" s="230"/>
      <c r="M400" s="230"/>
      <c r="N400" s="230"/>
      <c r="O400" s="230"/>
      <c r="P400" s="233"/>
      <c r="Q400" s="230"/>
      <c r="R400" s="208"/>
      <c r="S400" s="239"/>
      <c r="T400" s="239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30"/>
      <c r="F401" s="230"/>
      <c r="G401" s="230"/>
      <c r="H401" s="230"/>
      <c r="I401" s="230"/>
      <c r="J401" s="230"/>
      <c r="K401" s="230"/>
      <c r="L401" s="230"/>
      <c r="M401" s="230"/>
      <c r="N401" s="230"/>
      <c r="O401" s="230"/>
      <c r="P401" s="233"/>
      <c r="Q401" s="230"/>
      <c r="R401" s="208"/>
      <c r="S401" s="239"/>
      <c r="T401" s="239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30"/>
      <c r="F402" s="230"/>
      <c r="G402" s="230"/>
      <c r="H402" s="230"/>
      <c r="I402" s="230"/>
      <c r="J402" s="230"/>
      <c r="K402" s="230"/>
      <c r="L402" s="230"/>
      <c r="M402" s="230"/>
      <c r="N402" s="230"/>
      <c r="O402" s="230"/>
      <c r="P402" s="233"/>
      <c r="Q402" s="230"/>
      <c r="R402" s="208"/>
      <c r="S402" s="239"/>
      <c r="T402" s="239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30"/>
      <c r="F403" s="230"/>
      <c r="G403" s="230"/>
      <c r="H403" s="230"/>
      <c r="I403" s="230"/>
      <c r="J403" s="230"/>
      <c r="K403" s="230"/>
      <c r="L403" s="230"/>
      <c r="M403" s="230"/>
      <c r="N403" s="230"/>
      <c r="O403" s="230"/>
      <c r="P403" s="233"/>
      <c r="Q403" s="230"/>
      <c r="R403" s="208"/>
      <c r="S403" s="239"/>
      <c r="T403" s="239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30"/>
      <c r="F404" s="230"/>
      <c r="G404" s="230"/>
      <c r="H404" s="230"/>
      <c r="I404" s="230"/>
      <c r="J404" s="230"/>
      <c r="K404" s="230"/>
      <c r="L404" s="230"/>
      <c r="M404" s="230"/>
      <c r="N404" s="230"/>
      <c r="O404" s="230"/>
      <c r="P404" s="233"/>
      <c r="Q404" s="230"/>
      <c r="R404" s="208"/>
      <c r="S404" s="239"/>
      <c r="T404" s="239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30"/>
      <c r="F405" s="230"/>
      <c r="G405" s="230"/>
      <c r="H405" s="230"/>
      <c r="I405" s="230"/>
      <c r="J405" s="230"/>
      <c r="K405" s="230"/>
      <c r="L405" s="230"/>
      <c r="M405" s="230"/>
      <c r="N405" s="230"/>
      <c r="O405" s="230"/>
      <c r="P405" s="233"/>
      <c r="Q405" s="230"/>
      <c r="R405" s="208"/>
      <c r="S405" s="239"/>
      <c r="T405" s="239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30"/>
      <c r="F406" s="230"/>
      <c r="G406" s="230"/>
      <c r="H406" s="230"/>
      <c r="I406" s="230"/>
      <c r="J406" s="230"/>
      <c r="K406" s="230"/>
      <c r="L406" s="230"/>
      <c r="M406" s="230"/>
      <c r="N406" s="230"/>
      <c r="O406" s="230"/>
      <c r="P406" s="233"/>
      <c r="Q406" s="230"/>
      <c r="R406" s="208"/>
      <c r="S406" s="239"/>
      <c r="T406" s="239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30"/>
      <c r="F407" s="230"/>
      <c r="G407" s="230"/>
      <c r="H407" s="230"/>
      <c r="I407" s="230"/>
      <c r="J407" s="230"/>
      <c r="K407" s="230"/>
      <c r="L407" s="230"/>
      <c r="M407" s="230"/>
      <c r="N407" s="230"/>
      <c r="O407" s="230"/>
      <c r="P407" s="233"/>
      <c r="Q407" s="230"/>
      <c r="R407" s="208"/>
      <c r="S407" s="239"/>
      <c r="T407" s="239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30"/>
      <c r="F408" s="230"/>
      <c r="G408" s="230"/>
      <c r="H408" s="230"/>
      <c r="I408" s="230"/>
      <c r="J408" s="230"/>
      <c r="K408" s="230"/>
      <c r="L408" s="230"/>
      <c r="M408" s="230"/>
      <c r="N408" s="230"/>
      <c r="O408" s="230"/>
      <c r="P408" s="233"/>
      <c r="Q408" s="230"/>
      <c r="R408" s="208"/>
      <c r="S408" s="239"/>
      <c r="T408" s="239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30"/>
      <c r="F409" s="230"/>
      <c r="G409" s="230"/>
      <c r="H409" s="230"/>
      <c r="I409" s="230"/>
      <c r="J409" s="230"/>
      <c r="K409" s="230"/>
      <c r="L409" s="230"/>
      <c r="M409" s="230"/>
      <c r="N409" s="230"/>
      <c r="O409" s="230"/>
      <c r="P409" s="233"/>
      <c r="Q409" s="230"/>
      <c r="R409" s="208"/>
      <c r="S409" s="239"/>
      <c r="T409" s="239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30"/>
      <c r="F410" s="230"/>
      <c r="G410" s="230"/>
      <c r="H410" s="230"/>
      <c r="I410" s="230"/>
      <c r="J410" s="230"/>
      <c r="K410" s="230"/>
      <c r="L410" s="230"/>
      <c r="M410" s="230"/>
      <c r="N410" s="230"/>
      <c r="O410" s="230"/>
      <c r="P410" s="233"/>
      <c r="Q410" s="230"/>
      <c r="R410" s="208"/>
      <c r="S410" s="239"/>
      <c r="T410" s="239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30"/>
      <c r="F411" s="230"/>
      <c r="G411" s="230"/>
      <c r="H411" s="230"/>
      <c r="I411" s="230"/>
      <c r="J411" s="230"/>
      <c r="K411" s="230"/>
      <c r="L411" s="230"/>
      <c r="M411" s="230"/>
      <c r="N411" s="230"/>
      <c r="O411" s="230"/>
      <c r="P411" s="233"/>
      <c r="Q411" s="230"/>
      <c r="R411" s="208"/>
      <c r="S411" s="239"/>
      <c r="T411" s="239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30"/>
      <c r="F412" s="230"/>
      <c r="G412" s="230"/>
      <c r="H412" s="230"/>
      <c r="I412" s="230"/>
      <c r="J412" s="230"/>
      <c r="K412" s="230"/>
      <c r="L412" s="230"/>
      <c r="M412" s="230"/>
      <c r="N412" s="230"/>
      <c r="O412" s="230"/>
      <c r="P412" s="233"/>
      <c r="Q412" s="230"/>
      <c r="R412" s="208"/>
      <c r="S412" s="239"/>
      <c r="T412" s="239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30"/>
      <c r="F413" s="230"/>
      <c r="G413" s="230"/>
      <c r="H413" s="230"/>
      <c r="I413" s="230"/>
      <c r="J413" s="230"/>
      <c r="K413" s="230"/>
      <c r="L413" s="230"/>
      <c r="M413" s="230"/>
      <c r="N413" s="230"/>
      <c r="O413" s="230"/>
      <c r="P413" s="233"/>
      <c r="Q413" s="230"/>
      <c r="R413" s="208"/>
      <c r="S413" s="239"/>
      <c r="T413" s="239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30"/>
      <c r="F414" s="230"/>
      <c r="G414" s="230"/>
      <c r="H414" s="230"/>
      <c r="I414" s="230"/>
      <c r="J414" s="230"/>
      <c r="K414" s="230"/>
      <c r="L414" s="230"/>
      <c r="M414" s="230"/>
      <c r="N414" s="230"/>
      <c r="O414" s="230"/>
      <c r="P414" s="233"/>
      <c r="Q414" s="230"/>
      <c r="R414" s="208"/>
      <c r="S414" s="239"/>
      <c r="T414" s="239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30"/>
      <c r="F415" s="230"/>
      <c r="G415" s="230"/>
      <c r="H415" s="230"/>
      <c r="I415" s="230"/>
      <c r="J415" s="230"/>
      <c r="K415" s="230"/>
      <c r="L415" s="230"/>
      <c r="M415" s="230"/>
      <c r="N415" s="230"/>
      <c r="O415" s="230"/>
      <c r="P415" s="233"/>
      <c r="Q415" s="230"/>
      <c r="R415" s="208"/>
      <c r="S415" s="239"/>
      <c r="T415" s="239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30"/>
      <c r="F416" s="230"/>
      <c r="G416" s="230"/>
      <c r="H416" s="230"/>
      <c r="I416" s="230"/>
      <c r="J416" s="230"/>
      <c r="K416" s="230"/>
      <c r="L416" s="230"/>
      <c r="M416" s="230"/>
      <c r="N416" s="230"/>
      <c r="O416" s="230"/>
      <c r="P416" s="233"/>
      <c r="Q416" s="230"/>
      <c r="R416" s="208"/>
      <c r="S416" s="239"/>
      <c r="T416" s="239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30"/>
      <c r="F417" s="230"/>
      <c r="G417" s="230"/>
      <c r="H417" s="230"/>
      <c r="I417" s="230"/>
      <c r="J417" s="230"/>
      <c r="K417" s="230"/>
      <c r="L417" s="230"/>
      <c r="M417" s="230"/>
      <c r="N417" s="230"/>
      <c r="O417" s="230"/>
      <c r="P417" s="233"/>
      <c r="Q417" s="230"/>
      <c r="R417" s="208"/>
      <c r="S417" s="239"/>
      <c r="T417" s="239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30"/>
      <c r="F418" s="230"/>
      <c r="G418" s="230"/>
      <c r="H418" s="230"/>
      <c r="I418" s="230"/>
      <c r="J418" s="230"/>
      <c r="K418" s="230"/>
      <c r="L418" s="230"/>
      <c r="M418" s="230"/>
      <c r="N418" s="230"/>
      <c r="O418" s="230"/>
      <c r="P418" s="233"/>
      <c r="Q418" s="230"/>
      <c r="R418" s="208"/>
      <c r="S418" s="239"/>
      <c r="T418" s="239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30"/>
      <c r="F419" s="230"/>
      <c r="G419" s="230"/>
      <c r="H419" s="230"/>
      <c r="I419" s="230"/>
      <c r="J419" s="230"/>
      <c r="K419" s="230"/>
      <c r="L419" s="230"/>
      <c r="M419" s="230"/>
      <c r="N419" s="230"/>
      <c r="O419" s="230"/>
      <c r="P419" s="233"/>
      <c r="Q419" s="230"/>
      <c r="R419" s="208"/>
      <c r="S419" s="239"/>
      <c r="T419" s="239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30"/>
      <c r="F420" s="230"/>
      <c r="G420" s="230"/>
      <c r="H420" s="230"/>
      <c r="I420" s="230"/>
      <c r="J420" s="230"/>
      <c r="K420" s="230"/>
      <c r="L420" s="230"/>
      <c r="M420" s="230"/>
      <c r="N420" s="230"/>
      <c r="O420" s="230"/>
      <c r="P420" s="233"/>
      <c r="Q420" s="230"/>
      <c r="R420" s="208"/>
      <c r="S420" s="239"/>
      <c r="T420" s="239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30"/>
      <c r="F421" s="230"/>
      <c r="G421" s="230"/>
      <c r="H421" s="230"/>
      <c r="I421" s="230"/>
      <c r="J421" s="230"/>
      <c r="K421" s="230"/>
      <c r="L421" s="230"/>
      <c r="M421" s="230"/>
      <c r="N421" s="230"/>
      <c r="O421" s="230"/>
      <c r="P421" s="233"/>
      <c r="Q421" s="230"/>
      <c r="R421" s="208"/>
      <c r="S421" s="239"/>
      <c r="T421" s="239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30"/>
      <c r="F422" s="230"/>
      <c r="G422" s="230"/>
      <c r="H422" s="230"/>
      <c r="I422" s="230"/>
      <c r="J422" s="230"/>
      <c r="K422" s="230"/>
      <c r="L422" s="230"/>
      <c r="M422" s="230"/>
      <c r="N422" s="230"/>
      <c r="O422" s="230"/>
      <c r="P422" s="233"/>
      <c r="Q422" s="230"/>
      <c r="R422" s="208"/>
      <c r="S422" s="239"/>
      <c r="T422" s="239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30"/>
      <c r="F423" s="230"/>
      <c r="G423" s="230"/>
      <c r="H423" s="230"/>
      <c r="I423" s="230"/>
      <c r="J423" s="230"/>
      <c r="K423" s="230"/>
      <c r="L423" s="230"/>
      <c r="M423" s="230"/>
      <c r="N423" s="230"/>
      <c r="O423" s="230"/>
      <c r="P423" s="233"/>
      <c r="Q423" s="230"/>
      <c r="R423" s="208"/>
      <c r="S423" s="239"/>
      <c r="T423" s="239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30"/>
      <c r="F424" s="230"/>
      <c r="G424" s="230"/>
      <c r="H424" s="230"/>
      <c r="I424" s="230"/>
      <c r="J424" s="230"/>
      <c r="K424" s="230"/>
      <c r="L424" s="230"/>
      <c r="M424" s="230"/>
      <c r="N424" s="230"/>
      <c r="O424" s="230"/>
      <c r="P424" s="233"/>
      <c r="Q424" s="230"/>
      <c r="R424" s="208"/>
      <c r="S424" s="239"/>
      <c r="T424" s="239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30"/>
      <c r="F425" s="230"/>
      <c r="G425" s="230"/>
      <c r="H425" s="230"/>
      <c r="I425" s="230"/>
      <c r="J425" s="230"/>
      <c r="K425" s="230"/>
      <c r="L425" s="230"/>
      <c r="M425" s="230"/>
      <c r="N425" s="230"/>
      <c r="O425" s="230"/>
      <c r="P425" s="233"/>
      <c r="Q425" s="230"/>
      <c r="R425" s="208"/>
      <c r="S425" s="239"/>
      <c r="T425" s="239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30"/>
      <c r="F426" s="230"/>
      <c r="G426" s="230"/>
      <c r="H426" s="230"/>
      <c r="I426" s="230"/>
      <c r="J426" s="230"/>
      <c r="K426" s="230"/>
      <c r="L426" s="230"/>
      <c r="M426" s="230"/>
      <c r="N426" s="230"/>
      <c r="O426" s="230"/>
      <c r="P426" s="233"/>
      <c r="Q426" s="230"/>
      <c r="R426" s="208"/>
      <c r="S426" s="239"/>
      <c r="T426" s="239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30"/>
      <c r="F427" s="230"/>
      <c r="G427" s="230"/>
      <c r="H427" s="230"/>
      <c r="I427" s="230"/>
      <c r="J427" s="230"/>
      <c r="K427" s="230"/>
      <c r="L427" s="230"/>
      <c r="M427" s="230"/>
      <c r="N427" s="230"/>
      <c r="O427" s="230"/>
      <c r="P427" s="233"/>
      <c r="Q427" s="230"/>
      <c r="R427" s="208"/>
      <c r="S427" s="239"/>
      <c r="T427" s="239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30"/>
      <c r="F428" s="230"/>
      <c r="G428" s="230"/>
      <c r="H428" s="230"/>
      <c r="I428" s="230"/>
      <c r="J428" s="230"/>
      <c r="K428" s="230"/>
      <c r="L428" s="230"/>
      <c r="M428" s="230"/>
      <c r="N428" s="230"/>
      <c r="O428" s="230"/>
      <c r="P428" s="233"/>
      <c r="Q428" s="230"/>
      <c r="R428" s="208"/>
      <c r="S428" s="239"/>
      <c r="T428" s="239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30"/>
      <c r="F429" s="230"/>
      <c r="G429" s="230"/>
      <c r="H429" s="230"/>
      <c r="I429" s="230"/>
      <c r="J429" s="230"/>
      <c r="K429" s="230"/>
      <c r="L429" s="230"/>
      <c r="M429" s="230"/>
      <c r="N429" s="230"/>
      <c r="O429" s="230"/>
      <c r="P429" s="233"/>
      <c r="Q429" s="230"/>
      <c r="R429" s="208"/>
      <c r="S429" s="239"/>
      <c r="T429" s="239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30"/>
      <c r="F430" s="230"/>
      <c r="G430" s="230"/>
      <c r="H430" s="230"/>
      <c r="I430" s="230"/>
      <c r="J430" s="230"/>
      <c r="K430" s="230"/>
      <c r="L430" s="230"/>
      <c r="M430" s="230"/>
      <c r="N430" s="230"/>
      <c r="O430" s="230"/>
      <c r="P430" s="233"/>
      <c r="Q430" s="230"/>
      <c r="R430" s="208"/>
      <c r="S430" s="239"/>
      <c r="T430" s="239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30"/>
      <c r="F431" s="230"/>
      <c r="G431" s="230"/>
      <c r="H431" s="230"/>
      <c r="I431" s="230"/>
      <c r="J431" s="230"/>
      <c r="K431" s="230"/>
      <c r="L431" s="230"/>
      <c r="M431" s="230"/>
      <c r="N431" s="230"/>
      <c r="O431" s="230"/>
      <c r="P431" s="233"/>
      <c r="Q431" s="230"/>
      <c r="R431" s="208"/>
      <c r="S431" s="239"/>
      <c r="T431" s="239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30"/>
      <c r="F432" s="230"/>
      <c r="G432" s="230"/>
      <c r="H432" s="230"/>
      <c r="I432" s="230"/>
      <c r="J432" s="230"/>
      <c r="K432" s="230"/>
      <c r="L432" s="230"/>
      <c r="M432" s="230"/>
      <c r="N432" s="230"/>
      <c r="O432" s="230"/>
      <c r="P432" s="233"/>
      <c r="Q432" s="230"/>
      <c r="R432" s="208"/>
      <c r="S432" s="239"/>
      <c r="T432" s="239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30"/>
      <c r="F433" s="230"/>
      <c r="G433" s="230"/>
      <c r="H433" s="230"/>
      <c r="I433" s="230"/>
      <c r="J433" s="230"/>
      <c r="K433" s="230"/>
      <c r="L433" s="230"/>
      <c r="M433" s="230"/>
      <c r="N433" s="230"/>
      <c r="O433" s="230"/>
      <c r="P433" s="233"/>
      <c r="Q433" s="230"/>
      <c r="R433" s="208"/>
      <c r="S433" s="239"/>
      <c r="T433" s="239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30"/>
      <c r="F434" s="230"/>
      <c r="G434" s="230"/>
      <c r="H434" s="230"/>
      <c r="I434" s="230"/>
      <c r="J434" s="230"/>
      <c r="K434" s="230"/>
      <c r="L434" s="230"/>
      <c r="M434" s="230"/>
      <c r="N434" s="230"/>
      <c r="O434" s="230"/>
      <c r="P434" s="233"/>
      <c r="Q434" s="230"/>
      <c r="R434" s="208"/>
      <c r="S434" s="239"/>
      <c r="T434" s="239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30"/>
      <c r="F435" s="230"/>
      <c r="G435" s="230"/>
      <c r="H435" s="230"/>
      <c r="I435" s="230"/>
      <c r="J435" s="230"/>
      <c r="K435" s="230"/>
      <c r="L435" s="230"/>
      <c r="M435" s="230"/>
      <c r="N435" s="230"/>
      <c r="O435" s="230"/>
      <c r="P435" s="233"/>
      <c r="Q435" s="230"/>
      <c r="R435" s="208"/>
      <c r="S435" s="239"/>
      <c r="T435" s="239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30"/>
      <c r="F436" s="230"/>
      <c r="G436" s="230"/>
      <c r="H436" s="230"/>
      <c r="I436" s="230"/>
      <c r="J436" s="230"/>
      <c r="K436" s="230"/>
      <c r="L436" s="230"/>
      <c r="M436" s="230"/>
      <c r="N436" s="230"/>
      <c r="O436" s="230"/>
      <c r="P436" s="233"/>
      <c r="Q436" s="230"/>
      <c r="R436" s="208"/>
      <c r="S436" s="239"/>
      <c r="T436" s="239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30"/>
      <c r="F437" s="230"/>
      <c r="G437" s="230"/>
      <c r="H437" s="230"/>
      <c r="I437" s="230"/>
      <c r="J437" s="230"/>
      <c r="K437" s="230"/>
      <c r="L437" s="230"/>
      <c r="M437" s="230"/>
      <c r="N437" s="230"/>
      <c r="O437" s="230"/>
      <c r="P437" s="233"/>
      <c r="Q437" s="230"/>
      <c r="R437" s="208"/>
      <c r="S437" s="239"/>
      <c r="T437" s="239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30"/>
      <c r="F438" s="230"/>
      <c r="G438" s="230"/>
      <c r="H438" s="230"/>
      <c r="I438" s="230"/>
      <c r="J438" s="230"/>
      <c r="K438" s="230"/>
      <c r="L438" s="230"/>
      <c r="M438" s="230"/>
      <c r="N438" s="230"/>
      <c r="O438" s="230"/>
      <c r="P438" s="233"/>
      <c r="Q438" s="230"/>
      <c r="R438" s="208"/>
      <c r="S438" s="239"/>
      <c r="T438" s="239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30"/>
      <c r="F439" s="230"/>
      <c r="G439" s="230"/>
      <c r="H439" s="230"/>
      <c r="I439" s="230"/>
      <c r="J439" s="230"/>
      <c r="K439" s="230"/>
      <c r="L439" s="230"/>
      <c r="M439" s="230"/>
      <c r="N439" s="230"/>
      <c r="O439" s="230"/>
      <c r="P439" s="233"/>
      <c r="Q439" s="230"/>
      <c r="R439" s="208"/>
      <c r="S439" s="239"/>
      <c r="T439" s="239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30"/>
      <c r="F440" s="230"/>
      <c r="G440" s="230"/>
      <c r="H440" s="230"/>
      <c r="I440" s="230"/>
      <c r="J440" s="230"/>
      <c r="K440" s="230"/>
      <c r="L440" s="230"/>
      <c r="M440" s="230"/>
      <c r="N440" s="230"/>
      <c r="O440" s="230"/>
      <c r="P440" s="233"/>
      <c r="Q440" s="230"/>
      <c r="R440" s="208"/>
      <c r="S440" s="239"/>
      <c r="T440" s="239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30"/>
      <c r="F441" s="230"/>
      <c r="G441" s="230"/>
      <c r="H441" s="230"/>
      <c r="I441" s="230"/>
      <c r="J441" s="230"/>
      <c r="K441" s="230"/>
      <c r="L441" s="230"/>
      <c r="M441" s="230"/>
      <c r="N441" s="230"/>
      <c r="O441" s="230"/>
      <c r="P441" s="233"/>
      <c r="Q441" s="230"/>
      <c r="R441" s="208"/>
      <c r="S441" s="239"/>
      <c r="T441" s="239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30"/>
      <c r="F442" s="230"/>
      <c r="G442" s="230"/>
      <c r="H442" s="230"/>
      <c r="I442" s="230"/>
      <c r="J442" s="230"/>
      <c r="K442" s="230"/>
      <c r="L442" s="230"/>
      <c r="M442" s="230"/>
      <c r="N442" s="230"/>
      <c r="O442" s="230"/>
      <c r="P442" s="233"/>
      <c r="Q442" s="230"/>
      <c r="R442" s="208"/>
      <c r="S442" s="239"/>
      <c r="T442" s="239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30"/>
      <c r="F443" s="230"/>
      <c r="G443" s="230"/>
      <c r="H443" s="230"/>
      <c r="I443" s="230"/>
      <c r="J443" s="230"/>
      <c r="K443" s="230"/>
      <c r="L443" s="230"/>
      <c r="M443" s="230"/>
      <c r="N443" s="230"/>
      <c r="O443" s="230"/>
      <c r="P443" s="233"/>
      <c r="Q443" s="230"/>
      <c r="R443" s="208"/>
      <c r="S443" s="239"/>
      <c r="T443" s="239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30"/>
      <c r="F444" s="230"/>
      <c r="G444" s="230"/>
      <c r="H444" s="230"/>
      <c r="I444" s="230"/>
      <c r="J444" s="230"/>
      <c r="K444" s="230"/>
      <c r="L444" s="230"/>
      <c r="M444" s="230"/>
      <c r="N444" s="230"/>
      <c r="O444" s="230"/>
      <c r="P444" s="233"/>
      <c r="Q444" s="230"/>
      <c r="R444" s="208"/>
      <c r="S444" s="239"/>
      <c r="T444" s="239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30"/>
      <c r="F445" s="230"/>
      <c r="G445" s="230"/>
      <c r="H445" s="230"/>
      <c r="I445" s="230"/>
      <c r="J445" s="230"/>
      <c r="K445" s="230"/>
      <c r="L445" s="230"/>
      <c r="M445" s="230"/>
      <c r="N445" s="230"/>
      <c r="O445" s="230"/>
      <c r="P445" s="233"/>
      <c r="Q445" s="230"/>
      <c r="R445" s="208"/>
      <c r="S445" s="239"/>
      <c r="T445" s="239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30"/>
      <c r="F446" s="230"/>
      <c r="G446" s="230"/>
      <c r="H446" s="230"/>
      <c r="I446" s="230"/>
      <c r="J446" s="230"/>
      <c r="K446" s="230"/>
      <c r="L446" s="230"/>
      <c r="M446" s="230"/>
      <c r="N446" s="230"/>
      <c r="O446" s="230"/>
      <c r="P446" s="233"/>
      <c r="Q446" s="230"/>
      <c r="R446" s="208"/>
      <c r="S446" s="239"/>
      <c r="T446" s="239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30"/>
      <c r="F447" s="230"/>
      <c r="G447" s="230"/>
      <c r="H447" s="230"/>
      <c r="I447" s="230"/>
      <c r="J447" s="230"/>
      <c r="K447" s="230"/>
      <c r="L447" s="230"/>
      <c r="M447" s="230"/>
      <c r="N447" s="230"/>
      <c r="O447" s="230"/>
      <c r="P447" s="233"/>
      <c r="Q447" s="230"/>
      <c r="R447" s="208"/>
      <c r="S447" s="239"/>
      <c r="T447" s="239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30"/>
      <c r="F448" s="230"/>
      <c r="G448" s="230"/>
      <c r="H448" s="230"/>
      <c r="I448" s="230"/>
      <c r="J448" s="230"/>
      <c r="K448" s="230"/>
      <c r="L448" s="230"/>
      <c r="M448" s="230"/>
      <c r="N448" s="230"/>
      <c r="O448" s="230"/>
      <c r="P448" s="233"/>
      <c r="Q448" s="230"/>
      <c r="R448" s="208"/>
      <c r="S448" s="239"/>
      <c r="T448" s="239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30"/>
      <c r="F449" s="230"/>
      <c r="G449" s="230"/>
      <c r="H449" s="230"/>
      <c r="I449" s="230"/>
      <c r="J449" s="230"/>
      <c r="K449" s="230"/>
      <c r="L449" s="230"/>
      <c r="M449" s="230"/>
      <c r="N449" s="230"/>
      <c r="O449" s="230"/>
      <c r="P449" s="233"/>
      <c r="Q449" s="230"/>
      <c r="R449" s="208"/>
      <c r="S449" s="239"/>
      <c r="T449" s="239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30"/>
      <c r="F450" s="230"/>
      <c r="G450" s="230"/>
      <c r="H450" s="230"/>
      <c r="I450" s="230"/>
      <c r="J450" s="230"/>
      <c r="K450" s="230"/>
      <c r="L450" s="230"/>
      <c r="M450" s="230"/>
      <c r="N450" s="230"/>
      <c r="O450" s="230"/>
      <c r="P450" s="233"/>
      <c r="Q450" s="230"/>
      <c r="R450" s="208"/>
      <c r="S450" s="239"/>
      <c r="T450" s="239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30"/>
      <c r="F451" s="230"/>
      <c r="G451" s="230"/>
      <c r="H451" s="230"/>
      <c r="I451" s="230"/>
      <c r="J451" s="230"/>
      <c r="K451" s="230"/>
      <c r="L451" s="230"/>
      <c r="M451" s="230"/>
      <c r="N451" s="230"/>
      <c r="O451" s="230"/>
      <c r="P451" s="233"/>
      <c r="Q451" s="230"/>
      <c r="R451" s="208"/>
      <c r="S451" s="239"/>
      <c r="T451" s="239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30"/>
      <c r="F452" s="230"/>
      <c r="G452" s="230"/>
      <c r="H452" s="230"/>
      <c r="I452" s="230"/>
      <c r="J452" s="230"/>
      <c r="K452" s="230"/>
      <c r="L452" s="230"/>
      <c r="M452" s="230"/>
      <c r="N452" s="230"/>
      <c r="O452" s="230"/>
      <c r="P452" s="233"/>
      <c r="Q452" s="230"/>
      <c r="R452" s="208"/>
      <c r="S452" s="239"/>
      <c r="T452" s="239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30"/>
      <c r="F453" s="230"/>
      <c r="G453" s="230"/>
      <c r="H453" s="230"/>
      <c r="I453" s="230"/>
      <c r="J453" s="230"/>
      <c r="K453" s="230"/>
      <c r="L453" s="230"/>
      <c r="M453" s="230"/>
      <c r="N453" s="230"/>
      <c r="O453" s="230"/>
      <c r="P453" s="233"/>
      <c r="Q453" s="230"/>
      <c r="R453" s="208"/>
      <c r="S453" s="239"/>
      <c r="T453" s="239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30"/>
      <c r="F454" s="230"/>
      <c r="G454" s="230"/>
      <c r="H454" s="230"/>
      <c r="I454" s="230"/>
      <c r="J454" s="230"/>
      <c r="K454" s="230"/>
      <c r="L454" s="230"/>
      <c r="M454" s="230"/>
      <c r="N454" s="230"/>
      <c r="O454" s="230"/>
      <c r="P454" s="233"/>
      <c r="Q454" s="230"/>
      <c r="R454" s="208"/>
      <c r="S454" s="239"/>
      <c r="T454" s="239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30"/>
      <c r="F455" s="230"/>
      <c r="G455" s="230"/>
      <c r="H455" s="230"/>
      <c r="I455" s="230"/>
      <c r="J455" s="230"/>
      <c r="K455" s="230"/>
      <c r="L455" s="230"/>
      <c r="M455" s="230"/>
      <c r="N455" s="230"/>
      <c r="O455" s="230"/>
      <c r="P455" s="233"/>
      <c r="Q455" s="230"/>
      <c r="R455" s="208"/>
      <c r="S455" s="239"/>
      <c r="T455" s="239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30"/>
      <c r="F456" s="230"/>
      <c r="G456" s="230"/>
      <c r="H456" s="230"/>
      <c r="I456" s="230"/>
      <c r="J456" s="230"/>
      <c r="K456" s="230"/>
      <c r="L456" s="230"/>
      <c r="M456" s="230"/>
      <c r="N456" s="230"/>
      <c r="O456" s="230"/>
      <c r="P456" s="233"/>
      <c r="Q456" s="230"/>
      <c r="R456" s="208"/>
      <c r="S456" s="239"/>
      <c r="T456" s="239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30"/>
      <c r="F457" s="230"/>
      <c r="G457" s="230"/>
      <c r="H457" s="230"/>
      <c r="I457" s="230"/>
      <c r="J457" s="230"/>
      <c r="K457" s="230"/>
      <c r="L457" s="230"/>
      <c r="M457" s="230"/>
      <c r="N457" s="230"/>
      <c r="O457" s="230"/>
      <c r="P457" s="233"/>
      <c r="Q457" s="230"/>
      <c r="R457" s="208"/>
      <c r="S457" s="239"/>
      <c r="T457" s="239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30"/>
      <c r="F458" s="230"/>
      <c r="G458" s="230"/>
      <c r="H458" s="230"/>
      <c r="I458" s="230"/>
      <c r="J458" s="230"/>
      <c r="K458" s="230"/>
      <c r="L458" s="230"/>
      <c r="M458" s="230"/>
      <c r="N458" s="230"/>
      <c r="O458" s="230"/>
      <c r="P458" s="233"/>
      <c r="Q458" s="230"/>
      <c r="R458" s="208"/>
      <c r="S458" s="239"/>
      <c r="T458" s="239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30"/>
      <c r="F459" s="230"/>
      <c r="G459" s="230"/>
      <c r="H459" s="230"/>
      <c r="I459" s="230"/>
      <c r="J459" s="230"/>
      <c r="K459" s="230"/>
      <c r="L459" s="230"/>
      <c r="M459" s="230"/>
      <c r="N459" s="230"/>
      <c r="O459" s="230"/>
      <c r="P459" s="233"/>
      <c r="Q459" s="230"/>
      <c r="R459" s="208"/>
      <c r="S459" s="239"/>
      <c r="T459" s="239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30"/>
      <c r="F460" s="230"/>
      <c r="G460" s="230"/>
      <c r="H460" s="230"/>
      <c r="I460" s="230"/>
      <c r="J460" s="230"/>
      <c r="K460" s="230"/>
      <c r="L460" s="230"/>
      <c r="M460" s="230"/>
      <c r="N460" s="230"/>
      <c r="O460" s="230"/>
      <c r="P460" s="233"/>
      <c r="Q460" s="230"/>
      <c r="R460" s="208"/>
      <c r="S460" s="239"/>
      <c r="T460" s="239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30"/>
      <c r="F461" s="230"/>
      <c r="G461" s="230"/>
      <c r="H461" s="230"/>
      <c r="I461" s="230"/>
      <c r="J461" s="230"/>
      <c r="K461" s="230"/>
      <c r="L461" s="230"/>
      <c r="M461" s="230"/>
      <c r="N461" s="230"/>
      <c r="O461" s="230"/>
      <c r="P461" s="233"/>
      <c r="Q461" s="230"/>
      <c r="R461" s="208"/>
      <c r="S461" s="239"/>
      <c r="T461" s="239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30"/>
      <c r="F462" s="230"/>
      <c r="G462" s="230"/>
      <c r="H462" s="230"/>
      <c r="I462" s="230"/>
      <c r="J462" s="230"/>
      <c r="K462" s="230"/>
      <c r="L462" s="230"/>
      <c r="M462" s="230"/>
      <c r="N462" s="230"/>
      <c r="O462" s="230"/>
      <c r="P462" s="233"/>
      <c r="Q462" s="230"/>
      <c r="R462" s="208"/>
      <c r="S462" s="239"/>
      <c r="T462" s="239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30"/>
      <c r="F463" s="230"/>
      <c r="G463" s="230"/>
      <c r="H463" s="230"/>
      <c r="I463" s="230"/>
      <c r="J463" s="230"/>
      <c r="K463" s="230"/>
      <c r="L463" s="230"/>
      <c r="M463" s="230"/>
      <c r="N463" s="230"/>
      <c r="O463" s="230"/>
      <c r="P463" s="233"/>
      <c r="Q463" s="230"/>
      <c r="R463" s="208"/>
      <c r="S463" s="239"/>
      <c r="T463" s="239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30"/>
      <c r="F464" s="230"/>
      <c r="G464" s="230"/>
      <c r="H464" s="230"/>
      <c r="I464" s="230"/>
      <c r="J464" s="230"/>
      <c r="K464" s="230"/>
      <c r="L464" s="230"/>
      <c r="M464" s="230"/>
      <c r="N464" s="230"/>
      <c r="O464" s="230"/>
      <c r="P464" s="233"/>
      <c r="Q464" s="230"/>
      <c r="R464" s="208"/>
      <c r="S464" s="239"/>
      <c r="T464" s="239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30"/>
      <c r="F465" s="230"/>
      <c r="G465" s="230"/>
      <c r="H465" s="230"/>
      <c r="I465" s="230"/>
      <c r="J465" s="230"/>
      <c r="K465" s="230"/>
      <c r="L465" s="230"/>
      <c r="M465" s="230"/>
      <c r="N465" s="230"/>
      <c r="O465" s="230"/>
      <c r="P465" s="233"/>
      <c r="Q465" s="230"/>
      <c r="R465" s="208"/>
      <c r="S465" s="239"/>
      <c r="T465" s="239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30"/>
      <c r="F466" s="230"/>
      <c r="G466" s="230"/>
      <c r="H466" s="230"/>
      <c r="I466" s="230"/>
      <c r="J466" s="230"/>
      <c r="K466" s="230"/>
      <c r="L466" s="230"/>
      <c r="M466" s="230"/>
      <c r="N466" s="230"/>
      <c r="O466" s="230"/>
      <c r="P466" s="233"/>
      <c r="Q466" s="230"/>
      <c r="R466" s="208"/>
      <c r="S466" s="239"/>
      <c r="T466" s="239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30"/>
      <c r="F467" s="230"/>
      <c r="G467" s="230"/>
      <c r="H467" s="230"/>
      <c r="I467" s="230"/>
      <c r="J467" s="230"/>
      <c r="K467" s="230"/>
      <c r="L467" s="230"/>
      <c r="M467" s="230"/>
      <c r="N467" s="230"/>
      <c r="O467" s="230"/>
      <c r="P467" s="233"/>
      <c r="Q467" s="230"/>
      <c r="R467" s="208"/>
      <c r="S467" s="239"/>
      <c r="T467" s="239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30"/>
      <c r="F468" s="230"/>
      <c r="G468" s="230"/>
      <c r="H468" s="230"/>
      <c r="I468" s="230"/>
      <c r="J468" s="230"/>
      <c r="K468" s="230"/>
      <c r="L468" s="230"/>
      <c r="M468" s="230"/>
      <c r="N468" s="230"/>
      <c r="O468" s="230"/>
      <c r="P468" s="233"/>
      <c r="Q468" s="230"/>
      <c r="R468" s="208"/>
      <c r="S468" s="239"/>
      <c r="T468" s="239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30"/>
      <c r="F469" s="230"/>
      <c r="G469" s="230"/>
      <c r="H469" s="230"/>
      <c r="I469" s="230"/>
      <c r="J469" s="230"/>
      <c r="K469" s="230"/>
      <c r="L469" s="230"/>
      <c r="M469" s="230"/>
      <c r="N469" s="230"/>
      <c r="O469" s="230"/>
      <c r="P469" s="233"/>
      <c r="Q469" s="230"/>
      <c r="R469" s="208"/>
      <c r="S469" s="239"/>
      <c r="T469" s="239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30"/>
      <c r="F470" s="230"/>
      <c r="G470" s="230"/>
      <c r="H470" s="230"/>
      <c r="I470" s="230"/>
      <c r="J470" s="230"/>
      <c r="K470" s="230"/>
      <c r="L470" s="230"/>
      <c r="M470" s="230"/>
      <c r="N470" s="230"/>
      <c r="O470" s="230"/>
      <c r="P470" s="233"/>
      <c r="Q470" s="230"/>
      <c r="R470" s="208"/>
      <c r="S470" s="239"/>
      <c r="T470" s="239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30"/>
      <c r="F471" s="230"/>
      <c r="G471" s="230"/>
      <c r="H471" s="230"/>
      <c r="I471" s="230"/>
      <c r="J471" s="230"/>
      <c r="K471" s="230"/>
      <c r="L471" s="230"/>
      <c r="M471" s="230"/>
      <c r="N471" s="230"/>
      <c r="O471" s="230"/>
      <c r="P471" s="233"/>
      <c r="Q471" s="230"/>
      <c r="R471" s="208"/>
      <c r="S471" s="239"/>
      <c r="T471" s="239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30"/>
      <c r="F472" s="230"/>
      <c r="G472" s="230"/>
      <c r="H472" s="230"/>
      <c r="I472" s="230"/>
      <c r="J472" s="230"/>
      <c r="K472" s="230"/>
      <c r="L472" s="230"/>
      <c r="M472" s="230"/>
      <c r="N472" s="230"/>
      <c r="O472" s="230"/>
      <c r="P472" s="233"/>
      <c r="Q472" s="230"/>
      <c r="R472" s="208"/>
      <c r="S472" s="239"/>
      <c r="T472" s="239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30"/>
      <c r="F473" s="230"/>
      <c r="G473" s="230"/>
      <c r="H473" s="230"/>
      <c r="I473" s="230"/>
      <c r="J473" s="230"/>
      <c r="K473" s="230"/>
      <c r="L473" s="230"/>
      <c r="M473" s="230"/>
      <c r="N473" s="230"/>
      <c r="O473" s="230"/>
      <c r="P473" s="233"/>
      <c r="Q473" s="230"/>
      <c r="R473" s="208"/>
      <c r="S473" s="239"/>
      <c r="T473" s="239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30"/>
      <c r="F474" s="230"/>
      <c r="G474" s="230"/>
      <c r="H474" s="230"/>
      <c r="I474" s="230"/>
      <c r="J474" s="230"/>
      <c r="K474" s="230"/>
      <c r="L474" s="230"/>
      <c r="M474" s="230"/>
      <c r="N474" s="230"/>
      <c r="O474" s="230"/>
      <c r="P474" s="233"/>
      <c r="Q474" s="230"/>
      <c r="R474" s="208"/>
      <c r="S474" s="239"/>
      <c r="T474" s="239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30"/>
      <c r="F475" s="230"/>
      <c r="G475" s="230"/>
      <c r="H475" s="230"/>
      <c r="I475" s="230"/>
      <c r="J475" s="230"/>
      <c r="K475" s="230"/>
      <c r="L475" s="230"/>
      <c r="M475" s="230"/>
      <c r="N475" s="230"/>
      <c r="O475" s="230"/>
      <c r="P475" s="233"/>
      <c r="Q475" s="230"/>
      <c r="R475" s="208"/>
      <c r="S475" s="239"/>
      <c r="T475" s="239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30"/>
      <c r="F476" s="230"/>
      <c r="G476" s="230"/>
      <c r="H476" s="230"/>
      <c r="I476" s="230"/>
      <c r="J476" s="230"/>
      <c r="K476" s="230"/>
      <c r="L476" s="230"/>
      <c r="M476" s="230"/>
      <c r="N476" s="230"/>
      <c r="O476" s="230"/>
      <c r="P476" s="233"/>
      <c r="Q476" s="230"/>
      <c r="R476" s="208"/>
      <c r="S476" s="239"/>
      <c r="T476" s="239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30"/>
      <c r="F477" s="230"/>
      <c r="G477" s="230"/>
      <c r="H477" s="230"/>
      <c r="I477" s="230"/>
      <c r="J477" s="230"/>
      <c r="K477" s="230"/>
      <c r="L477" s="230"/>
      <c r="M477" s="230"/>
      <c r="N477" s="230"/>
      <c r="O477" s="230"/>
      <c r="P477" s="233"/>
      <c r="Q477" s="230"/>
      <c r="R477" s="208"/>
      <c r="S477" s="239"/>
      <c r="T477" s="239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30"/>
      <c r="F478" s="230"/>
      <c r="G478" s="230"/>
      <c r="H478" s="230"/>
      <c r="I478" s="230"/>
      <c r="J478" s="230"/>
      <c r="K478" s="230"/>
      <c r="L478" s="230"/>
      <c r="M478" s="230"/>
      <c r="N478" s="230"/>
      <c r="O478" s="230"/>
      <c r="P478" s="233"/>
      <c r="Q478" s="230"/>
      <c r="R478" s="208"/>
      <c r="S478" s="239"/>
      <c r="T478" s="239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30"/>
      <c r="F479" s="230"/>
      <c r="G479" s="230"/>
      <c r="H479" s="230"/>
      <c r="I479" s="230"/>
      <c r="J479" s="230"/>
      <c r="K479" s="230"/>
      <c r="L479" s="230"/>
      <c r="M479" s="230"/>
      <c r="N479" s="230"/>
      <c r="O479" s="230"/>
      <c r="P479" s="233"/>
      <c r="Q479" s="230"/>
      <c r="R479" s="208"/>
      <c r="S479" s="239"/>
      <c r="T479" s="239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30"/>
      <c r="F480" s="230"/>
      <c r="G480" s="230"/>
      <c r="H480" s="230"/>
      <c r="I480" s="230"/>
      <c r="J480" s="230"/>
      <c r="K480" s="230"/>
      <c r="L480" s="230"/>
      <c r="M480" s="230"/>
      <c r="N480" s="230"/>
      <c r="O480" s="230"/>
      <c r="P480" s="233"/>
      <c r="Q480" s="230"/>
      <c r="R480" s="208"/>
      <c r="S480" s="239"/>
      <c r="T480" s="239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30"/>
      <c r="F481" s="230"/>
      <c r="G481" s="230"/>
      <c r="H481" s="230"/>
      <c r="I481" s="230"/>
      <c r="J481" s="230"/>
      <c r="K481" s="230"/>
      <c r="L481" s="230"/>
      <c r="M481" s="230"/>
      <c r="N481" s="230"/>
      <c r="O481" s="230"/>
      <c r="P481" s="233"/>
      <c r="Q481" s="230"/>
      <c r="R481" s="208"/>
      <c r="S481" s="239"/>
      <c r="T481" s="239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30"/>
      <c r="F482" s="230"/>
      <c r="G482" s="230"/>
      <c r="H482" s="230"/>
      <c r="I482" s="230"/>
      <c r="J482" s="230"/>
      <c r="K482" s="230"/>
      <c r="L482" s="230"/>
      <c r="M482" s="230"/>
      <c r="N482" s="230"/>
      <c r="O482" s="230"/>
      <c r="P482" s="233"/>
      <c r="Q482" s="230"/>
      <c r="R482" s="208"/>
      <c r="S482" s="239"/>
      <c r="T482" s="239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30"/>
      <c r="F483" s="230"/>
      <c r="G483" s="230"/>
      <c r="H483" s="230"/>
      <c r="I483" s="230"/>
      <c r="J483" s="230"/>
      <c r="K483" s="230"/>
      <c r="L483" s="230"/>
      <c r="M483" s="230"/>
      <c r="N483" s="230"/>
      <c r="O483" s="230"/>
      <c r="P483" s="233"/>
      <c r="Q483" s="230"/>
      <c r="R483" s="208"/>
      <c r="S483" s="239"/>
      <c r="T483" s="239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30"/>
      <c r="F484" s="230"/>
      <c r="G484" s="230"/>
      <c r="H484" s="230"/>
      <c r="I484" s="230"/>
      <c r="J484" s="230"/>
      <c r="K484" s="230"/>
      <c r="L484" s="230"/>
      <c r="M484" s="230"/>
      <c r="N484" s="230"/>
      <c r="O484" s="230"/>
      <c r="P484" s="233"/>
      <c r="Q484" s="230"/>
      <c r="R484" s="208"/>
      <c r="S484" s="239"/>
      <c r="T484" s="239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30"/>
      <c r="F485" s="230"/>
      <c r="G485" s="230"/>
      <c r="H485" s="230"/>
      <c r="I485" s="230"/>
      <c r="J485" s="230"/>
      <c r="K485" s="230"/>
      <c r="L485" s="230"/>
      <c r="M485" s="230"/>
      <c r="N485" s="230"/>
      <c r="O485" s="230"/>
      <c r="P485" s="233"/>
      <c r="Q485" s="230"/>
      <c r="R485" s="208"/>
      <c r="S485" s="239"/>
      <c r="T485" s="239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30"/>
      <c r="F486" s="230"/>
      <c r="G486" s="230"/>
      <c r="H486" s="230"/>
      <c r="I486" s="230"/>
      <c r="J486" s="230"/>
      <c r="K486" s="230"/>
      <c r="L486" s="230"/>
      <c r="M486" s="230"/>
      <c r="N486" s="230"/>
      <c r="O486" s="230"/>
      <c r="P486" s="233"/>
      <c r="Q486" s="230"/>
      <c r="R486" s="208"/>
      <c r="S486" s="239"/>
      <c r="T486" s="239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30"/>
      <c r="F487" s="230"/>
      <c r="G487" s="230"/>
      <c r="H487" s="230"/>
      <c r="I487" s="230"/>
      <c r="J487" s="230"/>
      <c r="K487" s="230"/>
      <c r="L487" s="230"/>
      <c r="M487" s="230"/>
      <c r="N487" s="230"/>
      <c r="O487" s="230"/>
      <c r="P487" s="233"/>
      <c r="Q487" s="230"/>
      <c r="R487" s="208"/>
      <c r="S487" s="239"/>
      <c r="T487" s="239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30"/>
      <c r="F488" s="230"/>
      <c r="G488" s="230"/>
      <c r="H488" s="230"/>
      <c r="I488" s="230"/>
      <c r="J488" s="230"/>
      <c r="K488" s="230"/>
      <c r="L488" s="230"/>
      <c r="M488" s="230"/>
      <c r="N488" s="230"/>
      <c r="O488" s="230"/>
      <c r="P488" s="233"/>
      <c r="Q488" s="230"/>
      <c r="R488" s="208"/>
      <c r="S488" s="239"/>
      <c r="T488" s="239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30"/>
      <c r="F489" s="230"/>
      <c r="G489" s="230"/>
      <c r="H489" s="230"/>
      <c r="I489" s="230"/>
      <c r="J489" s="230"/>
      <c r="K489" s="230"/>
      <c r="L489" s="230"/>
      <c r="M489" s="230"/>
      <c r="N489" s="230"/>
      <c r="O489" s="230"/>
      <c r="P489" s="233"/>
      <c r="Q489" s="230"/>
      <c r="R489" s="208"/>
      <c r="S489" s="239"/>
      <c r="T489" s="239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30"/>
      <c r="F490" s="230"/>
      <c r="G490" s="230"/>
      <c r="H490" s="230"/>
      <c r="I490" s="230"/>
      <c r="J490" s="230"/>
      <c r="K490" s="230"/>
      <c r="L490" s="230"/>
      <c r="M490" s="230"/>
      <c r="N490" s="230"/>
      <c r="O490" s="230"/>
      <c r="P490" s="233"/>
      <c r="Q490" s="230"/>
      <c r="R490" s="208"/>
      <c r="S490" s="239"/>
      <c r="T490" s="239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30"/>
      <c r="F491" s="230"/>
      <c r="G491" s="230"/>
      <c r="H491" s="230"/>
      <c r="I491" s="230"/>
      <c r="J491" s="230"/>
      <c r="K491" s="230"/>
      <c r="L491" s="230"/>
      <c r="M491" s="230"/>
      <c r="N491" s="230"/>
      <c r="O491" s="230"/>
      <c r="P491" s="233"/>
      <c r="Q491" s="230"/>
      <c r="R491" s="208"/>
      <c r="S491" s="239"/>
      <c r="T491" s="239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30"/>
      <c r="F492" s="230"/>
      <c r="G492" s="230"/>
      <c r="H492" s="230"/>
      <c r="I492" s="230"/>
      <c r="J492" s="230"/>
      <c r="K492" s="230"/>
      <c r="L492" s="230"/>
      <c r="M492" s="230"/>
      <c r="N492" s="230"/>
      <c r="O492" s="230"/>
      <c r="P492" s="233"/>
      <c r="Q492" s="230"/>
      <c r="R492" s="208"/>
      <c r="S492" s="239"/>
      <c r="T492" s="239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30"/>
      <c r="F493" s="230"/>
      <c r="G493" s="230"/>
      <c r="H493" s="230"/>
      <c r="I493" s="230"/>
      <c r="J493" s="230"/>
      <c r="K493" s="230"/>
      <c r="L493" s="230"/>
      <c r="M493" s="230"/>
      <c r="N493" s="230"/>
      <c r="O493" s="230"/>
      <c r="P493" s="233"/>
      <c r="Q493" s="230"/>
      <c r="R493" s="208"/>
      <c r="S493" s="239"/>
      <c r="T493" s="239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30"/>
      <c r="F494" s="230"/>
      <c r="G494" s="230"/>
      <c r="H494" s="230"/>
      <c r="I494" s="230"/>
      <c r="J494" s="230"/>
      <c r="K494" s="230"/>
      <c r="L494" s="230"/>
      <c r="M494" s="230"/>
      <c r="N494" s="230"/>
      <c r="O494" s="230"/>
      <c r="P494" s="233"/>
      <c r="Q494" s="230"/>
      <c r="R494" s="208"/>
      <c r="S494" s="239"/>
      <c r="T494" s="239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30"/>
      <c r="F495" s="230"/>
      <c r="G495" s="230"/>
      <c r="H495" s="230"/>
      <c r="I495" s="230"/>
      <c r="J495" s="230"/>
      <c r="K495" s="230"/>
      <c r="L495" s="230"/>
      <c r="M495" s="230"/>
      <c r="N495" s="230"/>
      <c r="O495" s="230"/>
      <c r="P495" s="233"/>
      <c r="Q495" s="230"/>
      <c r="R495" s="208"/>
      <c r="S495" s="239"/>
      <c r="T495" s="239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30"/>
      <c r="F496" s="230"/>
      <c r="G496" s="230"/>
      <c r="H496" s="230"/>
      <c r="I496" s="230"/>
      <c r="J496" s="230"/>
      <c r="K496" s="230"/>
      <c r="L496" s="230"/>
      <c r="M496" s="230"/>
      <c r="N496" s="230"/>
      <c r="O496" s="230"/>
      <c r="P496" s="233"/>
      <c r="Q496" s="230"/>
      <c r="R496" s="208"/>
      <c r="S496" s="239"/>
      <c r="T496" s="239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30"/>
      <c r="F497" s="230"/>
      <c r="G497" s="230"/>
      <c r="H497" s="230"/>
      <c r="I497" s="230"/>
      <c r="J497" s="230"/>
      <c r="K497" s="230"/>
      <c r="L497" s="230"/>
      <c r="M497" s="230"/>
      <c r="N497" s="230"/>
      <c r="O497" s="230"/>
      <c r="P497" s="233"/>
      <c r="Q497" s="230"/>
      <c r="R497" s="208"/>
      <c r="S497" s="239"/>
      <c r="T497" s="239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30"/>
      <c r="F498" s="230"/>
      <c r="G498" s="230"/>
      <c r="H498" s="230"/>
      <c r="I498" s="230"/>
      <c r="J498" s="230"/>
      <c r="K498" s="230"/>
      <c r="L498" s="230"/>
      <c r="M498" s="230"/>
      <c r="N498" s="230"/>
      <c r="O498" s="230"/>
      <c r="P498" s="233"/>
      <c r="Q498" s="230"/>
      <c r="R498" s="208"/>
      <c r="S498" s="239"/>
      <c r="T498" s="239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30"/>
      <c r="F499" s="230"/>
      <c r="G499" s="230"/>
      <c r="H499" s="230"/>
      <c r="I499" s="230"/>
      <c r="J499" s="230"/>
      <c r="K499" s="230"/>
      <c r="L499" s="230"/>
      <c r="M499" s="230"/>
      <c r="N499" s="230"/>
      <c r="O499" s="230"/>
      <c r="P499" s="233"/>
      <c r="Q499" s="230"/>
      <c r="R499" s="208"/>
      <c r="S499" s="239"/>
      <c r="T499" s="239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30"/>
      <c r="F500" s="230"/>
      <c r="G500" s="230"/>
      <c r="H500" s="230"/>
      <c r="I500" s="230"/>
      <c r="J500" s="230"/>
      <c r="K500" s="230"/>
      <c r="L500" s="230"/>
      <c r="M500" s="230"/>
      <c r="N500" s="230"/>
      <c r="O500" s="230"/>
      <c r="P500" s="233"/>
      <c r="Q500" s="230"/>
      <c r="R500" s="208"/>
      <c r="S500" s="239"/>
      <c r="T500" s="239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30"/>
      <c r="F501" s="230"/>
      <c r="G501" s="230"/>
      <c r="H501" s="230"/>
      <c r="I501" s="230"/>
      <c r="J501" s="230"/>
      <c r="K501" s="230"/>
      <c r="L501" s="230"/>
      <c r="M501" s="230"/>
      <c r="N501" s="230"/>
      <c r="O501" s="230"/>
      <c r="P501" s="233"/>
      <c r="Q501" s="230"/>
      <c r="R501" s="208"/>
      <c r="S501" s="239"/>
      <c r="T501" s="239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30"/>
      <c r="F502" s="230"/>
      <c r="G502" s="230"/>
      <c r="H502" s="230"/>
      <c r="I502" s="230"/>
      <c r="J502" s="230"/>
      <c r="K502" s="230"/>
      <c r="L502" s="230"/>
      <c r="M502" s="230"/>
      <c r="N502" s="230"/>
      <c r="O502" s="230"/>
      <c r="P502" s="233"/>
      <c r="Q502" s="230"/>
      <c r="R502" s="208"/>
      <c r="S502" s="239"/>
      <c r="T502" s="239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30"/>
      <c r="F503" s="230"/>
      <c r="G503" s="230"/>
      <c r="H503" s="230"/>
      <c r="I503" s="230"/>
      <c r="J503" s="230"/>
      <c r="K503" s="230"/>
      <c r="L503" s="230"/>
      <c r="M503" s="230"/>
      <c r="N503" s="230"/>
      <c r="O503" s="230"/>
      <c r="P503" s="233"/>
      <c r="Q503" s="230"/>
      <c r="R503" s="208"/>
      <c r="S503" s="239"/>
      <c r="T503" s="239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30"/>
      <c r="F504" s="230"/>
      <c r="G504" s="230"/>
      <c r="H504" s="230"/>
      <c r="I504" s="230"/>
      <c r="J504" s="230"/>
      <c r="K504" s="230"/>
      <c r="L504" s="230"/>
      <c r="M504" s="230"/>
      <c r="N504" s="230"/>
      <c r="O504" s="230"/>
      <c r="P504" s="233"/>
      <c r="Q504" s="230"/>
      <c r="R504" s="208"/>
      <c r="S504" s="239"/>
      <c r="T504" s="239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30"/>
      <c r="F505" s="230"/>
      <c r="G505" s="230"/>
      <c r="H505" s="230"/>
      <c r="I505" s="230"/>
      <c r="J505" s="230"/>
      <c r="K505" s="230"/>
      <c r="L505" s="230"/>
      <c r="M505" s="230"/>
      <c r="N505" s="230"/>
      <c r="O505" s="230"/>
      <c r="P505" s="233"/>
      <c r="Q505" s="230"/>
      <c r="R505" s="208"/>
      <c r="S505" s="239"/>
      <c r="T505" s="239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30"/>
      <c r="F506" s="230"/>
      <c r="G506" s="230"/>
      <c r="H506" s="230"/>
      <c r="I506" s="230"/>
      <c r="J506" s="230"/>
      <c r="K506" s="230"/>
      <c r="L506" s="230"/>
      <c r="M506" s="230"/>
      <c r="N506" s="230"/>
      <c r="O506" s="230"/>
      <c r="P506" s="233"/>
      <c r="Q506" s="230"/>
      <c r="R506" s="208"/>
      <c r="S506" s="239"/>
      <c r="T506" s="239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30"/>
      <c r="F507" s="230"/>
      <c r="G507" s="230"/>
      <c r="H507" s="230"/>
      <c r="I507" s="230"/>
      <c r="J507" s="230"/>
      <c r="K507" s="230"/>
      <c r="L507" s="230"/>
      <c r="M507" s="230"/>
      <c r="N507" s="230"/>
      <c r="O507" s="230"/>
      <c r="P507" s="233"/>
      <c r="Q507" s="230"/>
      <c r="R507" s="208"/>
      <c r="S507" s="239"/>
      <c r="T507" s="239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30"/>
      <c r="F508" s="230"/>
      <c r="G508" s="230"/>
      <c r="H508" s="230"/>
      <c r="I508" s="230"/>
      <c r="J508" s="230"/>
      <c r="K508" s="230"/>
      <c r="L508" s="230"/>
      <c r="M508" s="230"/>
      <c r="N508" s="230"/>
      <c r="O508" s="230"/>
      <c r="P508" s="233"/>
      <c r="Q508" s="230"/>
      <c r="R508" s="208"/>
      <c r="S508" s="239"/>
      <c r="T508" s="239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30"/>
      <c r="F509" s="230"/>
      <c r="G509" s="230"/>
      <c r="H509" s="230"/>
      <c r="I509" s="230"/>
      <c r="J509" s="230"/>
      <c r="K509" s="230"/>
      <c r="L509" s="230"/>
      <c r="M509" s="230"/>
      <c r="N509" s="230"/>
      <c r="O509" s="230"/>
      <c r="P509" s="233"/>
      <c r="Q509" s="230"/>
      <c r="R509" s="208"/>
      <c r="S509" s="239"/>
      <c r="T509" s="239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30"/>
      <c r="F510" s="230"/>
      <c r="G510" s="230"/>
      <c r="H510" s="230"/>
      <c r="I510" s="230"/>
      <c r="J510" s="230"/>
      <c r="K510" s="230"/>
      <c r="L510" s="230"/>
      <c r="M510" s="230"/>
      <c r="N510" s="230"/>
      <c r="O510" s="230"/>
      <c r="P510" s="233"/>
      <c r="Q510" s="230"/>
      <c r="R510" s="208"/>
      <c r="S510" s="239"/>
      <c r="T510" s="239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30"/>
      <c r="F511" s="230"/>
      <c r="G511" s="230"/>
      <c r="H511" s="230"/>
      <c r="I511" s="230"/>
      <c r="J511" s="230"/>
      <c r="K511" s="230"/>
      <c r="L511" s="230"/>
      <c r="M511" s="230"/>
      <c r="N511" s="230"/>
      <c r="O511" s="230"/>
      <c r="P511" s="233"/>
      <c r="Q511" s="230"/>
      <c r="R511" s="208"/>
      <c r="S511" s="239"/>
      <c r="T511" s="239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30"/>
      <c r="F512" s="230"/>
      <c r="G512" s="230"/>
      <c r="H512" s="230"/>
      <c r="I512" s="230"/>
      <c r="J512" s="230"/>
      <c r="K512" s="230"/>
      <c r="L512" s="230"/>
      <c r="M512" s="230"/>
      <c r="N512" s="230"/>
      <c r="O512" s="230"/>
      <c r="P512" s="233"/>
      <c r="Q512" s="230"/>
      <c r="R512" s="208"/>
      <c r="S512" s="239"/>
      <c r="T512" s="239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30"/>
      <c r="F513" s="230"/>
      <c r="G513" s="230"/>
      <c r="H513" s="230"/>
      <c r="I513" s="230"/>
      <c r="J513" s="230"/>
      <c r="K513" s="230"/>
      <c r="L513" s="230"/>
      <c r="M513" s="230"/>
      <c r="N513" s="230"/>
      <c r="O513" s="230"/>
      <c r="P513" s="233"/>
      <c r="Q513" s="230"/>
      <c r="R513" s="208"/>
      <c r="S513" s="239"/>
      <c r="T513" s="239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30"/>
      <c r="F514" s="230"/>
      <c r="G514" s="230"/>
      <c r="H514" s="230"/>
      <c r="I514" s="230"/>
      <c r="J514" s="230"/>
      <c r="K514" s="230"/>
      <c r="L514" s="230"/>
      <c r="M514" s="230"/>
      <c r="N514" s="230"/>
      <c r="O514" s="230"/>
      <c r="P514" s="233"/>
      <c r="Q514" s="230"/>
      <c r="R514" s="208"/>
      <c r="S514" s="239"/>
      <c r="T514" s="239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30"/>
      <c r="F515" s="230"/>
      <c r="G515" s="230"/>
      <c r="H515" s="230"/>
      <c r="I515" s="230"/>
      <c r="J515" s="230"/>
      <c r="K515" s="230"/>
      <c r="L515" s="230"/>
      <c r="M515" s="230"/>
      <c r="N515" s="230"/>
      <c r="O515" s="230"/>
      <c r="P515" s="233"/>
      <c r="Q515" s="230"/>
      <c r="R515" s="208"/>
      <c r="S515" s="239"/>
      <c r="T515" s="239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30"/>
      <c r="F516" s="230"/>
      <c r="G516" s="230"/>
      <c r="H516" s="230"/>
      <c r="I516" s="230"/>
      <c r="J516" s="230"/>
      <c r="K516" s="230"/>
      <c r="L516" s="230"/>
      <c r="M516" s="230"/>
      <c r="N516" s="230"/>
      <c r="O516" s="230"/>
      <c r="P516" s="233"/>
      <c r="Q516" s="230"/>
      <c r="R516" s="208"/>
      <c r="S516" s="239"/>
      <c r="T516" s="239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30"/>
      <c r="F517" s="230"/>
      <c r="G517" s="230"/>
      <c r="H517" s="230"/>
      <c r="I517" s="230"/>
      <c r="J517" s="230"/>
      <c r="K517" s="230"/>
      <c r="L517" s="230"/>
      <c r="M517" s="230"/>
      <c r="N517" s="230"/>
      <c r="O517" s="230"/>
      <c r="P517" s="233"/>
      <c r="Q517" s="230"/>
      <c r="R517" s="208"/>
      <c r="S517" s="239"/>
      <c r="T517" s="239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30"/>
      <c r="F518" s="230"/>
      <c r="G518" s="230"/>
      <c r="H518" s="230"/>
      <c r="I518" s="230"/>
      <c r="J518" s="230"/>
      <c r="K518" s="230"/>
      <c r="L518" s="230"/>
      <c r="M518" s="230"/>
      <c r="N518" s="230"/>
      <c r="O518" s="230"/>
      <c r="P518" s="233"/>
      <c r="Q518" s="230"/>
      <c r="R518" s="208"/>
      <c r="S518" s="239"/>
      <c r="T518" s="239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30"/>
      <c r="F519" s="230"/>
      <c r="G519" s="230"/>
      <c r="H519" s="230"/>
      <c r="I519" s="230"/>
      <c r="J519" s="230"/>
      <c r="K519" s="230"/>
      <c r="L519" s="230"/>
      <c r="M519" s="230"/>
      <c r="N519" s="230"/>
      <c r="O519" s="230"/>
      <c r="P519" s="233"/>
      <c r="Q519" s="230"/>
      <c r="R519" s="208"/>
      <c r="S519" s="239"/>
      <c r="T519" s="239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30"/>
      <c r="F520" s="230"/>
      <c r="G520" s="230"/>
      <c r="H520" s="230"/>
      <c r="I520" s="230"/>
      <c r="J520" s="230"/>
      <c r="K520" s="230"/>
      <c r="L520" s="230"/>
      <c r="M520" s="230"/>
      <c r="N520" s="230"/>
      <c r="O520" s="230"/>
      <c r="P520" s="233"/>
      <c r="Q520" s="230"/>
      <c r="R520" s="208"/>
      <c r="S520" s="239"/>
      <c r="T520" s="239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30"/>
      <c r="F521" s="230"/>
      <c r="G521" s="230"/>
      <c r="H521" s="230"/>
      <c r="I521" s="230"/>
      <c r="J521" s="230"/>
      <c r="K521" s="230"/>
      <c r="L521" s="230"/>
      <c r="M521" s="230"/>
      <c r="N521" s="230"/>
      <c r="O521" s="230"/>
      <c r="P521" s="233"/>
      <c r="Q521" s="230"/>
      <c r="R521" s="208"/>
      <c r="S521" s="239"/>
      <c r="T521" s="239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30"/>
      <c r="F522" s="230"/>
      <c r="G522" s="230"/>
      <c r="H522" s="230"/>
      <c r="I522" s="230"/>
      <c r="J522" s="230"/>
      <c r="K522" s="230"/>
      <c r="L522" s="230"/>
      <c r="M522" s="230"/>
      <c r="N522" s="230"/>
      <c r="O522" s="230"/>
      <c r="P522" s="233"/>
      <c r="Q522" s="230"/>
      <c r="R522" s="208"/>
      <c r="S522" s="239"/>
      <c r="T522" s="239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30"/>
      <c r="F523" s="230"/>
      <c r="G523" s="230"/>
      <c r="H523" s="230"/>
      <c r="I523" s="230"/>
      <c r="J523" s="230"/>
      <c r="K523" s="230"/>
      <c r="L523" s="230"/>
      <c r="M523" s="230"/>
      <c r="N523" s="230"/>
      <c r="O523" s="230"/>
      <c r="P523" s="233"/>
      <c r="Q523" s="230"/>
      <c r="R523" s="208"/>
      <c r="S523" s="239"/>
      <c r="T523" s="239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30"/>
      <c r="F524" s="230"/>
      <c r="G524" s="230"/>
      <c r="H524" s="230"/>
      <c r="I524" s="230"/>
      <c r="J524" s="230"/>
      <c r="K524" s="230"/>
      <c r="L524" s="230"/>
      <c r="M524" s="230"/>
      <c r="N524" s="230"/>
      <c r="O524" s="230"/>
      <c r="P524" s="233"/>
      <c r="Q524" s="230"/>
      <c r="R524" s="208"/>
      <c r="S524" s="239"/>
      <c r="T524" s="239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30"/>
      <c r="F525" s="230"/>
      <c r="G525" s="230"/>
      <c r="H525" s="230"/>
      <c r="I525" s="230"/>
      <c r="J525" s="230"/>
      <c r="K525" s="230"/>
      <c r="L525" s="230"/>
      <c r="M525" s="230"/>
      <c r="N525" s="230"/>
      <c r="O525" s="230"/>
      <c r="P525" s="233"/>
      <c r="Q525" s="230"/>
      <c r="R525" s="208"/>
      <c r="S525" s="239"/>
      <c r="T525" s="239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30"/>
      <c r="F526" s="230"/>
      <c r="G526" s="230"/>
      <c r="H526" s="230"/>
      <c r="I526" s="230"/>
      <c r="J526" s="230"/>
      <c r="K526" s="230"/>
      <c r="L526" s="230"/>
      <c r="M526" s="230"/>
      <c r="N526" s="230"/>
      <c r="O526" s="230"/>
      <c r="P526" s="233"/>
      <c r="Q526" s="230"/>
      <c r="R526" s="208"/>
      <c r="S526" s="239"/>
      <c r="T526" s="239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30"/>
      <c r="F527" s="230"/>
      <c r="G527" s="230"/>
      <c r="H527" s="230"/>
      <c r="I527" s="230"/>
      <c r="J527" s="230"/>
      <c r="K527" s="230"/>
      <c r="L527" s="230"/>
      <c r="M527" s="230"/>
      <c r="N527" s="230"/>
      <c r="O527" s="230"/>
      <c r="P527" s="233"/>
      <c r="Q527" s="230"/>
      <c r="R527" s="208"/>
      <c r="S527" s="239"/>
      <c r="T527" s="239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30"/>
      <c r="F528" s="230"/>
      <c r="G528" s="230"/>
      <c r="H528" s="230"/>
      <c r="I528" s="230"/>
      <c r="J528" s="230"/>
      <c r="K528" s="230"/>
      <c r="L528" s="230"/>
      <c r="M528" s="230"/>
      <c r="N528" s="230"/>
      <c r="O528" s="230"/>
      <c r="P528" s="233"/>
      <c r="Q528" s="230"/>
      <c r="R528" s="208"/>
      <c r="S528" s="239"/>
      <c r="T528" s="239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30"/>
      <c r="F529" s="230"/>
      <c r="G529" s="230"/>
      <c r="H529" s="230"/>
      <c r="I529" s="230"/>
      <c r="J529" s="230"/>
      <c r="K529" s="230"/>
      <c r="L529" s="230"/>
      <c r="M529" s="230"/>
      <c r="N529" s="230"/>
      <c r="O529" s="230"/>
      <c r="P529" s="233"/>
      <c r="Q529" s="230"/>
      <c r="R529" s="208"/>
      <c r="S529" s="239"/>
      <c r="T529" s="239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30"/>
      <c r="F530" s="230"/>
      <c r="G530" s="230"/>
      <c r="H530" s="230"/>
      <c r="I530" s="230"/>
      <c r="J530" s="230"/>
      <c r="K530" s="230"/>
      <c r="L530" s="230"/>
      <c r="M530" s="230"/>
      <c r="N530" s="230"/>
      <c r="O530" s="230"/>
      <c r="P530" s="233"/>
      <c r="Q530" s="230"/>
      <c r="R530" s="208"/>
      <c r="S530" s="239"/>
      <c r="T530" s="239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30"/>
      <c r="F531" s="230"/>
      <c r="G531" s="230"/>
      <c r="H531" s="230"/>
      <c r="I531" s="230"/>
      <c r="J531" s="230"/>
      <c r="K531" s="230"/>
      <c r="L531" s="230"/>
      <c r="M531" s="230"/>
      <c r="N531" s="230"/>
      <c r="O531" s="230"/>
      <c r="P531" s="233"/>
      <c r="Q531" s="230"/>
      <c r="R531" s="208"/>
      <c r="S531" s="239"/>
      <c r="T531" s="239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30"/>
      <c r="F532" s="230"/>
      <c r="G532" s="230"/>
      <c r="H532" s="230"/>
      <c r="I532" s="230"/>
      <c r="J532" s="230"/>
      <c r="K532" s="230"/>
      <c r="L532" s="230"/>
      <c r="M532" s="230"/>
      <c r="N532" s="230"/>
      <c r="O532" s="230"/>
      <c r="P532" s="233"/>
      <c r="Q532" s="230"/>
      <c r="R532" s="208"/>
      <c r="S532" s="239"/>
      <c r="T532" s="239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30"/>
      <c r="F533" s="230"/>
      <c r="G533" s="230"/>
      <c r="H533" s="230"/>
      <c r="I533" s="230"/>
      <c r="J533" s="230"/>
      <c r="K533" s="230"/>
      <c r="L533" s="230"/>
      <c r="M533" s="230"/>
      <c r="N533" s="230"/>
      <c r="O533" s="230"/>
      <c r="P533" s="233"/>
      <c r="Q533" s="230"/>
      <c r="R533" s="208"/>
      <c r="S533" s="239"/>
      <c r="T533" s="239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30"/>
      <c r="F534" s="230"/>
      <c r="G534" s="230"/>
      <c r="H534" s="230"/>
      <c r="I534" s="230"/>
      <c r="J534" s="230"/>
      <c r="K534" s="230"/>
      <c r="L534" s="230"/>
      <c r="M534" s="230"/>
      <c r="N534" s="230"/>
      <c r="O534" s="230"/>
      <c r="P534" s="233"/>
      <c r="Q534" s="230"/>
      <c r="R534" s="208"/>
      <c r="S534" s="239"/>
      <c r="T534" s="239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30"/>
      <c r="F535" s="230"/>
      <c r="G535" s="230"/>
      <c r="H535" s="230"/>
      <c r="I535" s="230"/>
      <c r="J535" s="230"/>
      <c r="K535" s="230"/>
      <c r="L535" s="230"/>
      <c r="M535" s="230"/>
      <c r="N535" s="230"/>
      <c r="O535" s="230"/>
      <c r="P535" s="233"/>
      <c r="Q535" s="230"/>
      <c r="R535" s="208"/>
      <c r="S535" s="239"/>
      <c r="T535" s="239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30"/>
      <c r="F536" s="230"/>
      <c r="G536" s="230"/>
      <c r="H536" s="230"/>
      <c r="I536" s="230"/>
      <c r="J536" s="230"/>
      <c r="K536" s="230"/>
      <c r="L536" s="230"/>
      <c r="M536" s="230"/>
      <c r="N536" s="230"/>
      <c r="O536" s="230"/>
      <c r="P536" s="233"/>
      <c r="Q536" s="230"/>
      <c r="R536" s="208"/>
      <c r="S536" s="239"/>
      <c r="T536" s="239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30"/>
      <c r="F537" s="230"/>
      <c r="G537" s="230"/>
      <c r="H537" s="230"/>
      <c r="I537" s="230"/>
      <c r="J537" s="230"/>
      <c r="K537" s="230"/>
      <c r="L537" s="230"/>
      <c r="M537" s="230"/>
      <c r="N537" s="230"/>
      <c r="O537" s="230"/>
      <c r="P537" s="233"/>
      <c r="Q537" s="230"/>
      <c r="R537" s="208"/>
      <c r="S537" s="239"/>
      <c r="T537" s="239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30"/>
      <c r="F538" s="230"/>
      <c r="G538" s="230"/>
      <c r="H538" s="230"/>
      <c r="I538" s="230"/>
      <c r="J538" s="230"/>
      <c r="K538" s="230"/>
      <c r="L538" s="230"/>
      <c r="M538" s="230"/>
      <c r="N538" s="230"/>
      <c r="O538" s="230"/>
      <c r="P538" s="233"/>
      <c r="Q538" s="230"/>
      <c r="R538" s="208"/>
      <c r="S538" s="239"/>
      <c r="T538" s="239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30"/>
      <c r="F539" s="230"/>
      <c r="G539" s="230"/>
      <c r="H539" s="230"/>
      <c r="I539" s="230"/>
      <c r="J539" s="230"/>
      <c r="K539" s="230"/>
      <c r="L539" s="230"/>
      <c r="M539" s="230"/>
      <c r="N539" s="230"/>
      <c r="O539" s="230"/>
      <c r="P539" s="233"/>
      <c r="Q539" s="230"/>
      <c r="R539" s="208"/>
      <c r="S539" s="239"/>
      <c r="T539" s="239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30"/>
      <c r="F540" s="230"/>
      <c r="G540" s="230"/>
      <c r="H540" s="230"/>
      <c r="I540" s="230"/>
      <c r="J540" s="230"/>
      <c r="K540" s="230"/>
      <c r="L540" s="230"/>
      <c r="M540" s="230"/>
      <c r="N540" s="230"/>
      <c r="O540" s="230"/>
      <c r="P540" s="233"/>
      <c r="Q540" s="230"/>
      <c r="R540" s="208"/>
      <c r="S540" s="239"/>
      <c r="T540" s="239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30"/>
      <c r="F541" s="230"/>
      <c r="G541" s="230"/>
      <c r="H541" s="230"/>
      <c r="I541" s="230"/>
      <c r="J541" s="230"/>
      <c r="K541" s="230"/>
      <c r="L541" s="230"/>
      <c r="M541" s="230"/>
      <c r="N541" s="230"/>
      <c r="O541" s="230"/>
      <c r="P541" s="233"/>
      <c r="Q541" s="230"/>
      <c r="R541" s="208"/>
      <c r="S541" s="239"/>
      <c r="T541" s="239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30"/>
      <c r="F542" s="230"/>
      <c r="G542" s="230"/>
      <c r="H542" s="230"/>
      <c r="I542" s="230"/>
      <c r="J542" s="230"/>
      <c r="K542" s="230"/>
      <c r="L542" s="230"/>
      <c r="M542" s="230"/>
      <c r="N542" s="230"/>
      <c r="O542" s="230"/>
      <c r="P542" s="233"/>
      <c r="Q542" s="230"/>
      <c r="R542" s="208"/>
      <c r="S542" s="239"/>
      <c r="T542" s="239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30"/>
      <c r="F543" s="230"/>
      <c r="G543" s="230"/>
      <c r="H543" s="230"/>
      <c r="I543" s="230"/>
      <c r="J543" s="230"/>
      <c r="K543" s="230"/>
      <c r="L543" s="230"/>
      <c r="M543" s="230"/>
      <c r="N543" s="230"/>
      <c r="O543" s="230"/>
      <c r="P543" s="233"/>
      <c r="Q543" s="230"/>
      <c r="R543" s="208"/>
      <c r="S543" s="239"/>
      <c r="T543" s="239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30"/>
      <c r="F544" s="230"/>
      <c r="G544" s="230"/>
      <c r="H544" s="230"/>
      <c r="I544" s="230"/>
      <c r="J544" s="230"/>
      <c r="K544" s="230"/>
      <c r="L544" s="230"/>
      <c r="M544" s="230"/>
      <c r="N544" s="230"/>
      <c r="O544" s="230"/>
      <c r="P544" s="233"/>
      <c r="Q544" s="230"/>
      <c r="R544" s="208"/>
      <c r="S544" s="239"/>
      <c r="T544" s="239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30"/>
      <c r="F545" s="230"/>
      <c r="G545" s="230"/>
      <c r="H545" s="230"/>
      <c r="I545" s="230"/>
      <c r="J545" s="230"/>
      <c r="K545" s="230"/>
      <c r="L545" s="230"/>
      <c r="M545" s="230"/>
      <c r="N545" s="230"/>
      <c r="O545" s="230"/>
      <c r="P545" s="233"/>
      <c r="Q545" s="230"/>
      <c r="R545" s="208"/>
      <c r="S545" s="239"/>
      <c r="T545" s="239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30"/>
      <c r="F546" s="230"/>
      <c r="G546" s="230"/>
      <c r="H546" s="230"/>
      <c r="I546" s="230"/>
      <c r="J546" s="230"/>
      <c r="K546" s="230"/>
      <c r="L546" s="230"/>
      <c r="M546" s="230"/>
      <c r="N546" s="230"/>
      <c r="O546" s="230"/>
      <c r="P546" s="233"/>
      <c r="Q546" s="230"/>
      <c r="R546" s="208"/>
      <c r="S546" s="239"/>
      <c r="T546" s="239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30"/>
      <c r="F547" s="230"/>
      <c r="G547" s="230"/>
      <c r="H547" s="230"/>
      <c r="I547" s="230"/>
      <c r="J547" s="230"/>
      <c r="K547" s="230"/>
      <c r="L547" s="230"/>
      <c r="M547" s="230"/>
      <c r="N547" s="230"/>
      <c r="O547" s="230"/>
      <c r="P547" s="233"/>
      <c r="Q547" s="230"/>
      <c r="R547" s="208"/>
      <c r="S547" s="239"/>
      <c r="T547" s="239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30"/>
      <c r="F548" s="230"/>
      <c r="G548" s="230"/>
      <c r="H548" s="230"/>
      <c r="I548" s="230"/>
      <c r="J548" s="230"/>
      <c r="K548" s="230"/>
      <c r="L548" s="230"/>
      <c r="M548" s="230"/>
      <c r="N548" s="230"/>
      <c r="O548" s="230"/>
      <c r="P548" s="233"/>
      <c r="Q548" s="230"/>
      <c r="R548" s="208"/>
      <c r="S548" s="239"/>
      <c r="T548" s="239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30"/>
      <c r="F549" s="230"/>
      <c r="G549" s="230"/>
      <c r="H549" s="230"/>
      <c r="I549" s="230"/>
      <c r="J549" s="230"/>
      <c r="K549" s="230"/>
      <c r="L549" s="230"/>
      <c r="M549" s="230"/>
      <c r="N549" s="230"/>
      <c r="O549" s="230"/>
      <c r="P549" s="233"/>
      <c r="Q549" s="230"/>
      <c r="R549" s="208"/>
      <c r="S549" s="239"/>
      <c r="T549" s="239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30"/>
      <c r="F550" s="230"/>
      <c r="G550" s="230"/>
      <c r="H550" s="230"/>
      <c r="I550" s="230"/>
      <c r="J550" s="230"/>
      <c r="K550" s="230"/>
      <c r="L550" s="230"/>
      <c r="M550" s="230"/>
      <c r="N550" s="230"/>
      <c r="O550" s="230"/>
      <c r="P550" s="233"/>
      <c r="Q550" s="230"/>
      <c r="R550" s="208"/>
      <c r="S550" s="239"/>
      <c r="T550" s="239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30"/>
      <c r="F551" s="230"/>
      <c r="G551" s="230"/>
      <c r="H551" s="230"/>
      <c r="I551" s="230"/>
      <c r="J551" s="230"/>
      <c r="K551" s="230"/>
      <c r="L551" s="230"/>
      <c r="M551" s="230"/>
      <c r="N551" s="230"/>
      <c r="O551" s="230"/>
      <c r="P551" s="233"/>
      <c r="Q551" s="230"/>
      <c r="R551" s="208"/>
      <c r="S551" s="239"/>
      <c r="T551" s="239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30"/>
      <c r="F552" s="230"/>
      <c r="G552" s="230"/>
      <c r="H552" s="230"/>
      <c r="I552" s="230"/>
      <c r="J552" s="230"/>
      <c r="K552" s="230"/>
      <c r="L552" s="230"/>
      <c r="M552" s="230"/>
      <c r="N552" s="230"/>
      <c r="O552" s="230"/>
      <c r="P552" s="233"/>
      <c r="Q552" s="230"/>
      <c r="R552" s="208"/>
      <c r="S552" s="239"/>
      <c r="T552" s="239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30"/>
      <c r="F553" s="230"/>
      <c r="G553" s="230"/>
      <c r="H553" s="230"/>
      <c r="I553" s="230"/>
      <c r="J553" s="230"/>
      <c r="K553" s="230"/>
      <c r="L553" s="230"/>
      <c r="M553" s="230"/>
      <c r="N553" s="230"/>
      <c r="O553" s="230"/>
      <c r="P553" s="233"/>
      <c r="Q553" s="230"/>
      <c r="R553" s="208"/>
      <c r="S553" s="239"/>
      <c r="T553" s="239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30"/>
      <c r="F554" s="230"/>
      <c r="G554" s="230"/>
      <c r="H554" s="230"/>
      <c r="I554" s="230"/>
      <c r="J554" s="230"/>
      <c r="K554" s="230"/>
      <c r="L554" s="230"/>
      <c r="M554" s="230"/>
      <c r="N554" s="230"/>
      <c r="O554" s="230"/>
      <c r="P554" s="233"/>
      <c r="Q554" s="230"/>
      <c r="R554" s="208"/>
      <c r="S554" s="239"/>
      <c r="T554" s="239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30"/>
      <c r="F555" s="230"/>
      <c r="G555" s="230"/>
      <c r="H555" s="230"/>
      <c r="I555" s="230"/>
      <c r="J555" s="230"/>
      <c r="K555" s="230"/>
      <c r="L555" s="230"/>
      <c r="M555" s="230"/>
      <c r="N555" s="230"/>
      <c r="O555" s="230"/>
      <c r="P555" s="233"/>
      <c r="Q555" s="230"/>
      <c r="R555" s="208"/>
      <c r="S555" s="239"/>
      <c r="T555" s="239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30"/>
      <c r="F556" s="230"/>
      <c r="G556" s="230"/>
      <c r="H556" s="230"/>
      <c r="I556" s="230"/>
      <c r="J556" s="230"/>
      <c r="K556" s="230"/>
      <c r="L556" s="230"/>
      <c r="M556" s="230"/>
      <c r="N556" s="230"/>
      <c r="O556" s="230"/>
      <c r="P556" s="233"/>
      <c r="Q556" s="230"/>
      <c r="R556" s="208"/>
      <c r="S556" s="239"/>
      <c r="T556" s="239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30"/>
      <c r="F557" s="230"/>
      <c r="G557" s="230"/>
      <c r="H557" s="230"/>
      <c r="I557" s="230"/>
      <c r="J557" s="230"/>
      <c r="K557" s="230"/>
      <c r="L557" s="230"/>
      <c r="M557" s="230"/>
      <c r="N557" s="230"/>
      <c r="O557" s="230"/>
      <c r="P557" s="233"/>
      <c r="Q557" s="230"/>
      <c r="R557" s="208"/>
      <c r="S557" s="239"/>
      <c r="T557" s="239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30"/>
      <c r="F558" s="230"/>
      <c r="G558" s="230"/>
      <c r="H558" s="230"/>
      <c r="I558" s="230"/>
      <c r="J558" s="230"/>
      <c r="K558" s="230"/>
      <c r="L558" s="230"/>
      <c r="M558" s="230"/>
      <c r="N558" s="230"/>
      <c r="O558" s="230"/>
      <c r="P558" s="233"/>
      <c r="Q558" s="230"/>
      <c r="R558" s="208"/>
      <c r="S558" s="239"/>
      <c r="T558" s="239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30"/>
      <c r="F559" s="230"/>
      <c r="G559" s="230"/>
      <c r="H559" s="230"/>
      <c r="I559" s="230"/>
      <c r="J559" s="230"/>
      <c r="K559" s="230"/>
      <c r="L559" s="230"/>
      <c r="M559" s="230"/>
      <c r="N559" s="230"/>
      <c r="O559" s="230"/>
      <c r="P559" s="233"/>
      <c r="Q559" s="230"/>
      <c r="R559" s="208"/>
      <c r="S559" s="239"/>
      <c r="T559" s="239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30"/>
      <c r="F560" s="230"/>
      <c r="G560" s="230"/>
      <c r="H560" s="230"/>
      <c r="I560" s="230"/>
      <c r="J560" s="230"/>
      <c r="K560" s="230"/>
      <c r="L560" s="230"/>
      <c r="M560" s="230"/>
      <c r="N560" s="230"/>
      <c r="O560" s="230"/>
      <c r="P560" s="233"/>
      <c r="Q560" s="230"/>
      <c r="R560" s="208"/>
      <c r="S560" s="239"/>
      <c r="T560" s="239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30"/>
      <c r="F561" s="230"/>
      <c r="G561" s="230"/>
      <c r="H561" s="230"/>
      <c r="I561" s="230"/>
      <c r="J561" s="230"/>
      <c r="K561" s="230"/>
      <c r="L561" s="230"/>
      <c r="M561" s="230"/>
      <c r="N561" s="230"/>
      <c r="O561" s="230"/>
      <c r="P561" s="233"/>
      <c r="Q561" s="230"/>
      <c r="R561" s="208"/>
      <c r="S561" s="239"/>
      <c r="T561" s="239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30"/>
      <c r="F562" s="230"/>
      <c r="G562" s="230"/>
      <c r="H562" s="230"/>
      <c r="I562" s="230"/>
      <c r="J562" s="230"/>
      <c r="K562" s="230"/>
      <c r="L562" s="230"/>
      <c r="M562" s="230"/>
      <c r="N562" s="230"/>
      <c r="O562" s="230"/>
      <c r="P562" s="233"/>
      <c r="Q562" s="230"/>
      <c r="R562" s="208"/>
      <c r="S562" s="239"/>
      <c r="T562" s="239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30"/>
      <c r="F563" s="230"/>
      <c r="G563" s="230"/>
      <c r="H563" s="230"/>
      <c r="I563" s="230"/>
      <c r="J563" s="230"/>
      <c r="K563" s="230"/>
      <c r="L563" s="230"/>
      <c r="M563" s="230"/>
      <c r="N563" s="230"/>
      <c r="O563" s="230"/>
      <c r="P563" s="233"/>
      <c r="Q563" s="230"/>
      <c r="R563" s="208"/>
      <c r="S563" s="239"/>
      <c r="T563" s="239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30"/>
      <c r="F564" s="230"/>
      <c r="G564" s="230"/>
      <c r="H564" s="230"/>
      <c r="I564" s="230"/>
      <c r="J564" s="230"/>
      <c r="K564" s="230"/>
      <c r="L564" s="230"/>
      <c r="M564" s="230"/>
      <c r="N564" s="230"/>
      <c r="O564" s="230"/>
      <c r="P564" s="233"/>
      <c r="Q564" s="230"/>
      <c r="R564" s="208"/>
      <c r="S564" s="239"/>
      <c r="T564" s="239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30"/>
      <c r="F565" s="230"/>
      <c r="G565" s="230"/>
      <c r="H565" s="230"/>
      <c r="I565" s="230"/>
      <c r="J565" s="230"/>
      <c r="K565" s="230"/>
      <c r="L565" s="230"/>
      <c r="M565" s="230"/>
      <c r="N565" s="230"/>
      <c r="O565" s="230"/>
      <c r="P565" s="233"/>
      <c r="Q565" s="230"/>
      <c r="R565" s="208"/>
      <c r="S565" s="239"/>
      <c r="T565" s="239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30"/>
      <c r="F566" s="230"/>
      <c r="G566" s="230"/>
      <c r="H566" s="230"/>
      <c r="I566" s="230"/>
      <c r="J566" s="230"/>
      <c r="K566" s="230"/>
      <c r="L566" s="230"/>
      <c r="M566" s="230"/>
      <c r="N566" s="230"/>
      <c r="O566" s="230"/>
      <c r="P566" s="233"/>
      <c r="Q566" s="230"/>
      <c r="R566" s="208"/>
      <c r="S566" s="239"/>
      <c r="T566" s="239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30"/>
      <c r="F567" s="230"/>
      <c r="G567" s="230"/>
      <c r="H567" s="230"/>
      <c r="I567" s="230"/>
      <c r="J567" s="230"/>
      <c r="K567" s="230"/>
      <c r="L567" s="230"/>
      <c r="M567" s="230"/>
      <c r="N567" s="230"/>
      <c r="O567" s="230"/>
      <c r="P567" s="233"/>
      <c r="Q567" s="230"/>
      <c r="R567" s="208"/>
      <c r="S567" s="239"/>
      <c r="T567" s="239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30"/>
      <c r="F568" s="230"/>
      <c r="G568" s="230"/>
      <c r="H568" s="230"/>
      <c r="I568" s="230"/>
      <c r="J568" s="230"/>
      <c r="K568" s="230"/>
      <c r="L568" s="230"/>
      <c r="M568" s="230"/>
      <c r="N568" s="230"/>
      <c r="O568" s="230"/>
      <c r="P568" s="233"/>
      <c r="Q568" s="230"/>
      <c r="R568" s="208"/>
      <c r="S568" s="239"/>
      <c r="T568" s="239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30"/>
      <c r="F569" s="230"/>
      <c r="G569" s="230"/>
      <c r="H569" s="230"/>
      <c r="I569" s="230"/>
      <c r="J569" s="230"/>
      <c r="K569" s="230"/>
      <c r="L569" s="230"/>
      <c r="M569" s="230"/>
      <c r="N569" s="230"/>
      <c r="O569" s="230"/>
      <c r="P569" s="233"/>
      <c r="Q569" s="230"/>
      <c r="R569" s="208"/>
      <c r="S569" s="239"/>
      <c r="T569" s="239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30"/>
      <c r="F570" s="230"/>
      <c r="G570" s="230"/>
      <c r="H570" s="230"/>
      <c r="I570" s="230"/>
      <c r="J570" s="230"/>
      <c r="K570" s="230"/>
      <c r="L570" s="230"/>
      <c r="M570" s="230"/>
      <c r="N570" s="230"/>
      <c r="O570" s="230"/>
      <c r="P570" s="233"/>
      <c r="Q570" s="230"/>
      <c r="R570" s="208"/>
      <c r="S570" s="239"/>
      <c r="T570" s="239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30"/>
      <c r="F571" s="230"/>
      <c r="G571" s="230"/>
      <c r="H571" s="230"/>
      <c r="I571" s="230"/>
      <c r="J571" s="230"/>
      <c r="K571" s="230"/>
      <c r="L571" s="230"/>
      <c r="M571" s="230"/>
      <c r="N571" s="230"/>
      <c r="O571" s="230"/>
      <c r="P571" s="233"/>
      <c r="Q571" s="230"/>
      <c r="R571" s="208"/>
      <c r="S571" s="239"/>
      <c r="T571" s="239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30"/>
      <c r="F572" s="230"/>
      <c r="G572" s="230"/>
      <c r="H572" s="230"/>
      <c r="I572" s="230"/>
      <c r="J572" s="230"/>
      <c r="K572" s="230"/>
      <c r="L572" s="230"/>
      <c r="M572" s="230"/>
      <c r="N572" s="230"/>
      <c r="O572" s="230"/>
      <c r="P572" s="233"/>
      <c r="Q572" s="230"/>
      <c r="R572" s="208"/>
      <c r="S572" s="239"/>
      <c r="T572" s="239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30"/>
      <c r="F573" s="230"/>
      <c r="G573" s="230"/>
      <c r="H573" s="230"/>
      <c r="I573" s="230"/>
      <c r="J573" s="230"/>
      <c r="K573" s="230"/>
      <c r="L573" s="230"/>
      <c r="M573" s="230"/>
      <c r="N573" s="230"/>
      <c r="O573" s="230"/>
      <c r="P573" s="233"/>
      <c r="Q573" s="230"/>
      <c r="R573" s="208"/>
      <c r="S573" s="239"/>
      <c r="T573" s="239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30"/>
      <c r="F574" s="230"/>
      <c r="G574" s="230"/>
      <c r="H574" s="230"/>
      <c r="I574" s="230"/>
      <c r="J574" s="230"/>
      <c r="K574" s="230"/>
      <c r="L574" s="230"/>
      <c r="M574" s="230"/>
      <c r="N574" s="230"/>
      <c r="O574" s="230"/>
      <c r="P574" s="233"/>
      <c r="Q574" s="230"/>
      <c r="R574" s="208"/>
      <c r="S574" s="239"/>
      <c r="T574" s="239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30"/>
      <c r="F575" s="230"/>
      <c r="G575" s="230"/>
      <c r="H575" s="230"/>
      <c r="I575" s="230"/>
      <c r="J575" s="230"/>
      <c r="K575" s="230"/>
      <c r="L575" s="230"/>
      <c r="M575" s="230"/>
      <c r="N575" s="230"/>
      <c r="O575" s="230"/>
      <c r="P575" s="233"/>
      <c r="Q575" s="230"/>
      <c r="R575" s="208"/>
      <c r="S575" s="239"/>
      <c r="T575" s="239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30"/>
      <c r="F576" s="230"/>
      <c r="G576" s="230"/>
      <c r="H576" s="230"/>
      <c r="I576" s="230"/>
      <c r="J576" s="230"/>
      <c r="K576" s="230"/>
      <c r="L576" s="230"/>
      <c r="M576" s="230"/>
      <c r="N576" s="230"/>
      <c r="O576" s="230"/>
      <c r="P576" s="233"/>
      <c r="Q576" s="230"/>
      <c r="R576" s="208"/>
      <c r="S576" s="239"/>
      <c r="T576" s="239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30"/>
      <c r="F577" s="230"/>
      <c r="G577" s="230"/>
      <c r="H577" s="230"/>
      <c r="I577" s="230"/>
      <c r="J577" s="230"/>
      <c r="K577" s="230"/>
      <c r="L577" s="230"/>
      <c r="M577" s="230"/>
      <c r="N577" s="230"/>
      <c r="O577" s="230"/>
      <c r="P577" s="233"/>
      <c r="Q577" s="230"/>
      <c r="R577" s="208"/>
      <c r="S577" s="239"/>
      <c r="T577" s="239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30"/>
      <c r="F578" s="230"/>
      <c r="G578" s="230"/>
      <c r="H578" s="230"/>
      <c r="I578" s="230"/>
      <c r="J578" s="230"/>
      <c r="K578" s="230"/>
      <c r="L578" s="230"/>
      <c r="M578" s="230"/>
      <c r="N578" s="230"/>
      <c r="O578" s="230"/>
      <c r="P578" s="233"/>
      <c r="Q578" s="230"/>
      <c r="R578" s="208"/>
      <c r="S578" s="239"/>
      <c r="T578" s="239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30"/>
      <c r="F579" s="230"/>
      <c r="G579" s="230"/>
      <c r="H579" s="230"/>
      <c r="I579" s="230"/>
      <c r="J579" s="230"/>
      <c r="K579" s="230"/>
      <c r="L579" s="230"/>
      <c r="M579" s="230"/>
      <c r="N579" s="230"/>
      <c r="O579" s="230"/>
      <c r="P579" s="233"/>
      <c r="Q579" s="230"/>
      <c r="R579" s="208"/>
      <c r="S579" s="239"/>
      <c r="T579" s="239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30"/>
      <c r="F580" s="230"/>
      <c r="G580" s="230"/>
      <c r="H580" s="230"/>
      <c r="I580" s="230"/>
      <c r="J580" s="230"/>
      <c r="K580" s="230"/>
      <c r="L580" s="230"/>
      <c r="M580" s="230"/>
      <c r="N580" s="230"/>
      <c r="O580" s="230"/>
      <c r="P580" s="233"/>
      <c r="Q580" s="230"/>
      <c r="R580" s="208"/>
      <c r="S580" s="239"/>
      <c r="T580" s="239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30"/>
      <c r="F581" s="230"/>
      <c r="G581" s="230"/>
      <c r="H581" s="230"/>
      <c r="I581" s="230"/>
      <c r="J581" s="230"/>
      <c r="K581" s="230"/>
      <c r="L581" s="230"/>
      <c r="M581" s="230"/>
      <c r="N581" s="230"/>
      <c r="O581" s="230"/>
      <c r="P581" s="233"/>
      <c r="Q581" s="230"/>
      <c r="R581" s="208"/>
      <c r="S581" s="239"/>
      <c r="T581" s="239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30"/>
      <c r="F582" s="230"/>
      <c r="G582" s="230"/>
      <c r="H582" s="230"/>
      <c r="I582" s="230"/>
      <c r="J582" s="230"/>
      <c r="K582" s="230"/>
      <c r="L582" s="230"/>
      <c r="M582" s="230"/>
      <c r="N582" s="230"/>
      <c r="O582" s="230"/>
      <c r="P582" s="233"/>
      <c r="Q582" s="230"/>
      <c r="R582" s="208"/>
      <c r="S582" s="239"/>
      <c r="T582" s="239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30"/>
      <c r="F583" s="230"/>
      <c r="G583" s="230"/>
      <c r="H583" s="230"/>
      <c r="I583" s="230"/>
      <c r="J583" s="230"/>
      <c r="K583" s="230"/>
      <c r="L583" s="230"/>
      <c r="M583" s="230"/>
      <c r="N583" s="230"/>
      <c r="O583" s="230"/>
      <c r="P583" s="233"/>
      <c r="Q583" s="230"/>
      <c r="R583" s="208"/>
      <c r="S583" s="239"/>
      <c r="T583" s="239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30"/>
      <c r="F584" s="230"/>
      <c r="G584" s="230"/>
      <c r="H584" s="230"/>
      <c r="I584" s="230"/>
      <c r="J584" s="230"/>
      <c r="K584" s="230"/>
      <c r="L584" s="230"/>
      <c r="M584" s="230"/>
      <c r="N584" s="230"/>
      <c r="O584" s="230"/>
      <c r="P584" s="233"/>
      <c r="Q584" s="230"/>
      <c r="R584" s="208"/>
      <c r="S584" s="239"/>
      <c r="T584" s="239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30"/>
      <c r="F585" s="230"/>
      <c r="G585" s="230"/>
      <c r="H585" s="230"/>
      <c r="I585" s="230"/>
      <c r="J585" s="230"/>
      <c r="K585" s="230"/>
      <c r="L585" s="230"/>
      <c r="M585" s="230"/>
      <c r="N585" s="230"/>
      <c r="O585" s="230"/>
      <c r="P585" s="233"/>
      <c r="Q585" s="230"/>
      <c r="R585" s="208"/>
      <c r="S585" s="239"/>
      <c r="T585" s="239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30"/>
      <c r="F586" s="230"/>
      <c r="G586" s="230"/>
      <c r="H586" s="230"/>
      <c r="I586" s="230"/>
      <c r="J586" s="230"/>
      <c r="K586" s="230"/>
      <c r="L586" s="230"/>
      <c r="M586" s="230"/>
      <c r="N586" s="230"/>
      <c r="O586" s="230"/>
      <c r="P586" s="233"/>
      <c r="Q586" s="230"/>
      <c r="R586" s="208"/>
      <c r="S586" s="239"/>
      <c r="T586" s="239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30"/>
      <c r="F587" s="230"/>
      <c r="G587" s="230"/>
      <c r="H587" s="230"/>
      <c r="I587" s="230"/>
      <c r="J587" s="230"/>
      <c r="K587" s="230"/>
      <c r="L587" s="230"/>
      <c r="M587" s="230"/>
      <c r="N587" s="230"/>
      <c r="O587" s="230"/>
      <c r="P587" s="233"/>
      <c r="Q587" s="230"/>
      <c r="R587" s="208"/>
      <c r="S587" s="239"/>
      <c r="T587" s="239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30"/>
      <c r="F588" s="230"/>
      <c r="G588" s="230"/>
      <c r="H588" s="230"/>
      <c r="I588" s="230"/>
      <c r="J588" s="230"/>
      <c r="K588" s="230"/>
      <c r="L588" s="230"/>
      <c r="M588" s="230"/>
      <c r="N588" s="230"/>
      <c r="O588" s="230"/>
      <c r="P588" s="233"/>
      <c r="Q588" s="230"/>
      <c r="R588" s="208"/>
      <c r="S588" s="239"/>
      <c r="T588" s="239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30"/>
      <c r="F589" s="230"/>
      <c r="G589" s="230"/>
      <c r="H589" s="230"/>
      <c r="I589" s="230"/>
      <c r="J589" s="230"/>
      <c r="K589" s="230"/>
      <c r="L589" s="230"/>
      <c r="M589" s="230"/>
      <c r="N589" s="230"/>
      <c r="O589" s="230"/>
      <c r="P589" s="233"/>
      <c r="Q589" s="230"/>
      <c r="R589" s="208"/>
      <c r="S589" s="239"/>
      <c r="T589" s="239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30"/>
      <c r="F590" s="230"/>
      <c r="G590" s="230"/>
      <c r="H590" s="230"/>
      <c r="I590" s="230"/>
      <c r="J590" s="230"/>
      <c r="K590" s="230"/>
      <c r="L590" s="230"/>
      <c r="M590" s="230"/>
      <c r="N590" s="230"/>
      <c r="O590" s="230"/>
      <c r="P590" s="233"/>
      <c r="Q590" s="230"/>
      <c r="R590" s="208"/>
      <c r="S590" s="239"/>
      <c r="T590" s="239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30"/>
      <c r="F591" s="230"/>
      <c r="G591" s="230"/>
      <c r="H591" s="230"/>
      <c r="I591" s="230"/>
      <c r="J591" s="230"/>
      <c r="K591" s="230"/>
      <c r="L591" s="230"/>
      <c r="M591" s="230"/>
      <c r="N591" s="230"/>
      <c r="O591" s="230"/>
      <c r="P591" s="233"/>
      <c r="Q591" s="230"/>
      <c r="R591" s="208"/>
      <c r="S591" s="239"/>
      <c r="T591" s="239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30"/>
      <c r="F592" s="230"/>
      <c r="G592" s="230"/>
      <c r="H592" s="230"/>
      <c r="I592" s="230"/>
      <c r="J592" s="230"/>
      <c r="K592" s="230"/>
      <c r="L592" s="230"/>
      <c r="M592" s="230"/>
      <c r="N592" s="230"/>
      <c r="O592" s="230"/>
      <c r="P592" s="233"/>
      <c r="Q592" s="230"/>
      <c r="R592" s="208"/>
      <c r="S592" s="239"/>
      <c r="T592" s="239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30"/>
      <c r="F593" s="230"/>
      <c r="G593" s="230"/>
      <c r="H593" s="230"/>
      <c r="I593" s="230"/>
      <c r="J593" s="230"/>
      <c r="K593" s="230"/>
      <c r="L593" s="230"/>
      <c r="M593" s="230"/>
      <c r="N593" s="230"/>
      <c r="O593" s="230"/>
      <c r="P593" s="233"/>
      <c r="Q593" s="230"/>
      <c r="R593" s="208"/>
      <c r="S593" s="239"/>
      <c r="T593" s="239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30"/>
      <c r="F594" s="230"/>
      <c r="G594" s="230"/>
      <c r="H594" s="230"/>
      <c r="I594" s="230"/>
      <c r="J594" s="230"/>
      <c r="K594" s="230"/>
      <c r="L594" s="230"/>
      <c r="M594" s="230"/>
      <c r="N594" s="230"/>
      <c r="O594" s="230"/>
      <c r="P594" s="233"/>
      <c r="Q594" s="230"/>
      <c r="R594" s="208"/>
      <c r="S594" s="239"/>
      <c r="T594" s="239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30"/>
      <c r="F595" s="230"/>
      <c r="G595" s="230"/>
      <c r="H595" s="230"/>
      <c r="I595" s="230"/>
      <c r="J595" s="230"/>
      <c r="K595" s="230"/>
      <c r="L595" s="230"/>
      <c r="M595" s="230"/>
      <c r="N595" s="230"/>
      <c r="O595" s="230"/>
      <c r="P595" s="233"/>
      <c r="Q595" s="230"/>
      <c r="R595" s="208"/>
      <c r="S595" s="239"/>
      <c r="T595" s="239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30"/>
      <c r="F596" s="230"/>
      <c r="G596" s="230"/>
      <c r="H596" s="230"/>
      <c r="I596" s="230"/>
      <c r="J596" s="230"/>
      <c r="K596" s="230"/>
      <c r="L596" s="230"/>
      <c r="M596" s="230"/>
      <c r="N596" s="230"/>
      <c r="O596" s="230"/>
      <c r="P596" s="233"/>
      <c r="Q596" s="230"/>
      <c r="R596" s="208"/>
      <c r="S596" s="239"/>
      <c r="T596" s="239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30"/>
      <c r="F597" s="230"/>
      <c r="G597" s="230"/>
      <c r="H597" s="230"/>
      <c r="I597" s="230"/>
      <c r="J597" s="230"/>
      <c r="K597" s="230"/>
      <c r="L597" s="230"/>
      <c r="M597" s="230"/>
      <c r="N597" s="230"/>
      <c r="O597" s="230"/>
      <c r="P597" s="233"/>
      <c r="Q597" s="230"/>
      <c r="R597" s="208"/>
      <c r="S597" s="239"/>
      <c r="T597" s="239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30"/>
      <c r="F598" s="230"/>
      <c r="G598" s="230"/>
      <c r="H598" s="230"/>
      <c r="I598" s="230"/>
      <c r="J598" s="230"/>
      <c r="K598" s="230"/>
      <c r="L598" s="230"/>
      <c r="M598" s="230"/>
      <c r="N598" s="230"/>
      <c r="O598" s="230"/>
      <c r="P598" s="233"/>
      <c r="Q598" s="230"/>
      <c r="R598" s="208"/>
      <c r="S598" s="239"/>
      <c r="T598" s="239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30"/>
      <c r="F599" s="230"/>
      <c r="G599" s="230"/>
      <c r="H599" s="230"/>
      <c r="I599" s="230"/>
      <c r="J599" s="230"/>
      <c r="K599" s="230"/>
      <c r="L599" s="230"/>
      <c r="M599" s="230"/>
      <c r="N599" s="230"/>
      <c r="O599" s="230"/>
      <c r="P599" s="233"/>
      <c r="Q599" s="230"/>
      <c r="R599" s="208"/>
      <c r="S599" s="239"/>
      <c r="T599" s="239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30"/>
      <c r="F600" s="230"/>
      <c r="G600" s="230"/>
      <c r="H600" s="230"/>
      <c r="I600" s="230"/>
      <c r="J600" s="230"/>
      <c r="K600" s="230"/>
      <c r="L600" s="230"/>
      <c r="M600" s="230"/>
      <c r="N600" s="230"/>
      <c r="O600" s="230"/>
      <c r="P600" s="233"/>
      <c r="Q600" s="230"/>
      <c r="R600" s="208"/>
      <c r="S600" s="239"/>
      <c r="T600" s="239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30"/>
      <c r="F601" s="230"/>
      <c r="G601" s="230"/>
      <c r="H601" s="230"/>
      <c r="I601" s="230"/>
      <c r="J601" s="230"/>
      <c r="K601" s="230"/>
      <c r="L601" s="230"/>
      <c r="M601" s="230"/>
      <c r="N601" s="230"/>
      <c r="O601" s="230"/>
      <c r="P601" s="233"/>
      <c r="Q601" s="230"/>
      <c r="R601" s="208"/>
      <c r="S601" s="239"/>
      <c r="T601" s="239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30"/>
      <c r="F602" s="230"/>
      <c r="G602" s="230"/>
      <c r="H602" s="230"/>
      <c r="I602" s="230"/>
      <c r="J602" s="230"/>
      <c r="K602" s="230"/>
      <c r="L602" s="230"/>
      <c r="M602" s="230"/>
      <c r="N602" s="230"/>
      <c r="O602" s="230"/>
      <c r="P602" s="233"/>
      <c r="Q602" s="230"/>
      <c r="R602" s="208"/>
      <c r="S602" s="239"/>
      <c r="T602" s="239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30"/>
      <c r="F603" s="230"/>
      <c r="G603" s="230"/>
      <c r="H603" s="230"/>
      <c r="I603" s="230"/>
      <c r="J603" s="230"/>
      <c r="K603" s="230"/>
      <c r="L603" s="230"/>
      <c r="M603" s="230"/>
      <c r="N603" s="230"/>
      <c r="O603" s="230"/>
      <c r="P603" s="233"/>
      <c r="Q603" s="230"/>
      <c r="R603" s="208"/>
      <c r="S603" s="239"/>
      <c r="T603" s="239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30"/>
      <c r="F604" s="230"/>
      <c r="G604" s="230"/>
      <c r="H604" s="230"/>
      <c r="I604" s="230"/>
      <c r="J604" s="230"/>
      <c r="K604" s="230"/>
      <c r="L604" s="230"/>
      <c r="M604" s="230"/>
      <c r="N604" s="230"/>
      <c r="O604" s="230"/>
      <c r="P604" s="233"/>
      <c r="Q604" s="230"/>
      <c r="R604" s="208"/>
      <c r="S604" s="239"/>
      <c r="T604" s="239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30"/>
      <c r="F605" s="230"/>
      <c r="G605" s="230"/>
      <c r="H605" s="230"/>
      <c r="I605" s="230"/>
      <c r="J605" s="230"/>
      <c r="K605" s="230"/>
      <c r="L605" s="230"/>
      <c r="M605" s="230"/>
      <c r="N605" s="230"/>
      <c r="O605" s="230"/>
      <c r="P605" s="233"/>
      <c r="Q605" s="230"/>
      <c r="R605" s="208"/>
      <c r="S605" s="239"/>
      <c r="T605" s="239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30"/>
      <c r="F606" s="230"/>
      <c r="G606" s="230"/>
      <c r="H606" s="230"/>
      <c r="I606" s="230"/>
      <c r="J606" s="230"/>
      <c r="K606" s="230"/>
      <c r="L606" s="230"/>
      <c r="M606" s="230"/>
      <c r="N606" s="230"/>
      <c r="O606" s="230"/>
      <c r="P606" s="233"/>
      <c r="Q606" s="230"/>
      <c r="R606" s="208"/>
      <c r="S606" s="239"/>
      <c r="T606" s="239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30"/>
      <c r="F607" s="230"/>
      <c r="G607" s="230"/>
      <c r="H607" s="230"/>
      <c r="I607" s="230"/>
      <c r="J607" s="230"/>
      <c r="K607" s="230"/>
      <c r="L607" s="230"/>
      <c r="M607" s="230"/>
      <c r="N607" s="230"/>
      <c r="O607" s="230"/>
      <c r="P607" s="233"/>
      <c r="Q607" s="230"/>
      <c r="R607" s="208"/>
      <c r="S607" s="239"/>
      <c r="T607" s="239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30"/>
      <c r="F608" s="230"/>
      <c r="G608" s="230"/>
      <c r="H608" s="230"/>
      <c r="I608" s="230"/>
      <c r="J608" s="230"/>
      <c r="K608" s="230"/>
      <c r="L608" s="230"/>
      <c r="M608" s="230"/>
      <c r="N608" s="230"/>
      <c r="O608" s="230"/>
      <c r="P608" s="233"/>
      <c r="Q608" s="230"/>
      <c r="R608" s="208"/>
      <c r="S608" s="239"/>
      <c r="T608" s="239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30"/>
      <c r="F609" s="230"/>
      <c r="G609" s="230"/>
      <c r="H609" s="230"/>
      <c r="I609" s="230"/>
      <c r="J609" s="230"/>
      <c r="K609" s="230"/>
      <c r="L609" s="230"/>
      <c r="M609" s="230"/>
      <c r="N609" s="230"/>
      <c r="O609" s="230"/>
      <c r="P609" s="233"/>
      <c r="Q609" s="230"/>
      <c r="R609" s="208"/>
      <c r="S609" s="239"/>
      <c r="T609" s="239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30"/>
      <c r="F610" s="230"/>
      <c r="G610" s="230"/>
      <c r="H610" s="230"/>
      <c r="I610" s="230"/>
      <c r="J610" s="230"/>
      <c r="K610" s="230"/>
      <c r="L610" s="230"/>
      <c r="M610" s="230"/>
      <c r="N610" s="230"/>
      <c r="O610" s="230"/>
      <c r="P610" s="233"/>
      <c r="Q610" s="230"/>
      <c r="R610" s="208"/>
      <c r="S610" s="239"/>
      <c r="T610" s="239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30"/>
      <c r="F611" s="230"/>
      <c r="G611" s="230"/>
      <c r="H611" s="230"/>
      <c r="I611" s="230"/>
      <c r="J611" s="230"/>
      <c r="K611" s="230"/>
      <c r="L611" s="230"/>
      <c r="M611" s="230"/>
      <c r="N611" s="230"/>
      <c r="O611" s="230"/>
      <c r="P611" s="233"/>
      <c r="Q611" s="230"/>
      <c r="R611" s="208"/>
      <c r="S611" s="239"/>
      <c r="T611" s="239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30"/>
      <c r="F612" s="230"/>
      <c r="G612" s="230"/>
      <c r="H612" s="230"/>
      <c r="I612" s="230"/>
      <c r="J612" s="230"/>
      <c r="K612" s="230"/>
      <c r="L612" s="230"/>
      <c r="M612" s="230"/>
      <c r="N612" s="230"/>
      <c r="O612" s="230"/>
      <c r="P612" s="233"/>
      <c r="Q612" s="230"/>
      <c r="R612" s="208"/>
      <c r="S612" s="239"/>
      <c r="T612" s="239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30"/>
      <c r="F613" s="230"/>
      <c r="G613" s="230"/>
      <c r="H613" s="230"/>
      <c r="I613" s="230"/>
      <c r="J613" s="230"/>
      <c r="K613" s="230"/>
      <c r="L613" s="230"/>
      <c r="M613" s="230"/>
      <c r="N613" s="230"/>
      <c r="O613" s="230"/>
      <c r="P613" s="233"/>
      <c r="Q613" s="230"/>
      <c r="R613" s="208"/>
      <c r="S613" s="239"/>
      <c r="T613" s="239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30"/>
      <c r="F614" s="230"/>
      <c r="G614" s="230"/>
      <c r="H614" s="230"/>
      <c r="I614" s="230"/>
      <c r="J614" s="230"/>
      <c r="K614" s="230"/>
      <c r="L614" s="230"/>
      <c r="M614" s="230"/>
      <c r="N614" s="230"/>
      <c r="O614" s="230"/>
      <c r="P614" s="233"/>
      <c r="Q614" s="230"/>
      <c r="R614" s="208"/>
      <c r="S614" s="239"/>
      <c r="T614" s="239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30"/>
      <c r="F615" s="230"/>
      <c r="G615" s="230"/>
      <c r="H615" s="230"/>
      <c r="I615" s="230"/>
      <c r="J615" s="230"/>
      <c r="K615" s="230"/>
      <c r="L615" s="230"/>
      <c r="M615" s="230"/>
      <c r="N615" s="230"/>
      <c r="O615" s="230"/>
      <c r="P615" s="233"/>
      <c r="Q615" s="230"/>
      <c r="R615" s="208"/>
      <c r="S615" s="239"/>
      <c r="T615" s="239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30"/>
      <c r="F616" s="230"/>
      <c r="G616" s="230"/>
      <c r="H616" s="230"/>
      <c r="I616" s="230"/>
      <c r="J616" s="230"/>
      <c r="K616" s="230"/>
      <c r="L616" s="230"/>
      <c r="M616" s="230"/>
      <c r="N616" s="230"/>
      <c r="O616" s="230"/>
      <c r="P616" s="233"/>
      <c r="Q616" s="230"/>
      <c r="R616" s="208"/>
      <c r="S616" s="239"/>
      <c r="T616" s="239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30"/>
      <c r="F617" s="230"/>
      <c r="G617" s="230"/>
      <c r="H617" s="230"/>
      <c r="I617" s="230"/>
      <c r="J617" s="230"/>
      <c r="K617" s="230"/>
      <c r="L617" s="230"/>
      <c r="M617" s="230"/>
      <c r="N617" s="230"/>
      <c r="O617" s="230"/>
      <c r="P617" s="233"/>
      <c r="Q617" s="230"/>
      <c r="R617" s="208"/>
      <c r="S617" s="239"/>
      <c r="T617" s="239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30"/>
      <c r="F618" s="230"/>
      <c r="G618" s="230"/>
      <c r="H618" s="230"/>
      <c r="I618" s="230"/>
      <c r="J618" s="230"/>
      <c r="K618" s="230"/>
      <c r="L618" s="230"/>
      <c r="M618" s="230"/>
      <c r="N618" s="230"/>
      <c r="O618" s="230"/>
      <c r="P618" s="233"/>
      <c r="Q618" s="230"/>
      <c r="R618" s="208"/>
      <c r="S618" s="239"/>
      <c r="T618" s="239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30"/>
      <c r="F619" s="230"/>
      <c r="G619" s="230"/>
      <c r="H619" s="230"/>
      <c r="I619" s="230"/>
      <c r="J619" s="230"/>
      <c r="K619" s="230"/>
      <c r="L619" s="230"/>
      <c r="M619" s="230"/>
      <c r="N619" s="230"/>
      <c r="O619" s="230"/>
      <c r="P619" s="233"/>
      <c r="Q619" s="230"/>
      <c r="R619" s="208"/>
      <c r="S619" s="239"/>
      <c r="T619" s="239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30"/>
      <c r="F620" s="230"/>
      <c r="G620" s="230"/>
      <c r="H620" s="230"/>
      <c r="I620" s="230"/>
      <c r="J620" s="230"/>
      <c r="K620" s="230"/>
      <c r="L620" s="230"/>
      <c r="M620" s="230"/>
      <c r="N620" s="230"/>
      <c r="O620" s="230"/>
      <c r="P620" s="233"/>
      <c r="Q620" s="230"/>
      <c r="R620" s="208"/>
      <c r="S620" s="239"/>
      <c r="T620" s="239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30"/>
      <c r="F621" s="230"/>
      <c r="G621" s="230"/>
      <c r="H621" s="230"/>
      <c r="I621" s="230"/>
      <c r="J621" s="230"/>
      <c r="K621" s="230"/>
      <c r="L621" s="230"/>
      <c r="M621" s="230"/>
      <c r="N621" s="230"/>
      <c r="O621" s="230"/>
      <c r="P621" s="233"/>
      <c r="Q621" s="230"/>
      <c r="R621" s="208"/>
      <c r="S621" s="239"/>
      <c r="T621" s="239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30"/>
      <c r="F622" s="230"/>
      <c r="G622" s="230"/>
      <c r="H622" s="230"/>
      <c r="I622" s="230"/>
      <c r="J622" s="230"/>
      <c r="K622" s="230"/>
      <c r="L622" s="230"/>
      <c r="M622" s="230"/>
      <c r="N622" s="230"/>
      <c r="O622" s="230"/>
      <c r="P622" s="233"/>
      <c r="Q622" s="230"/>
      <c r="R622" s="208"/>
      <c r="S622" s="239"/>
      <c r="T622" s="239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30"/>
      <c r="F623" s="230"/>
      <c r="G623" s="230"/>
      <c r="H623" s="230"/>
      <c r="I623" s="230"/>
      <c r="J623" s="230"/>
      <c r="K623" s="230"/>
      <c r="L623" s="230"/>
      <c r="M623" s="230"/>
      <c r="N623" s="230"/>
      <c r="O623" s="230"/>
      <c r="P623" s="233"/>
      <c r="Q623" s="230"/>
      <c r="R623" s="208"/>
      <c r="S623" s="239"/>
      <c r="T623" s="239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30"/>
      <c r="F624" s="230"/>
      <c r="G624" s="230"/>
      <c r="H624" s="230"/>
      <c r="I624" s="230"/>
      <c r="J624" s="230"/>
      <c r="K624" s="230"/>
      <c r="L624" s="230"/>
      <c r="M624" s="230"/>
      <c r="N624" s="230"/>
      <c r="O624" s="230"/>
      <c r="P624" s="233"/>
      <c r="Q624" s="230"/>
      <c r="R624" s="208"/>
      <c r="S624" s="239"/>
      <c r="T624" s="239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30"/>
      <c r="F625" s="230"/>
      <c r="G625" s="230"/>
      <c r="H625" s="230"/>
      <c r="I625" s="230"/>
      <c r="J625" s="230"/>
      <c r="K625" s="230"/>
      <c r="L625" s="230"/>
      <c r="M625" s="230"/>
      <c r="N625" s="230"/>
      <c r="O625" s="230"/>
      <c r="P625" s="233"/>
      <c r="Q625" s="230"/>
      <c r="R625" s="208"/>
      <c r="S625" s="239"/>
      <c r="T625" s="239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30"/>
      <c r="F626" s="230"/>
      <c r="G626" s="230"/>
      <c r="H626" s="230"/>
      <c r="I626" s="230"/>
      <c r="J626" s="230"/>
      <c r="K626" s="230"/>
      <c r="L626" s="230"/>
      <c r="M626" s="230"/>
      <c r="N626" s="230"/>
      <c r="O626" s="230"/>
      <c r="P626" s="233"/>
      <c r="Q626" s="230"/>
      <c r="R626" s="208"/>
      <c r="S626" s="239"/>
      <c r="T626" s="239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30"/>
      <c r="F627" s="230"/>
      <c r="G627" s="230"/>
      <c r="H627" s="230"/>
      <c r="I627" s="230"/>
      <c r="J627" s="230"/>
      <c r="K627" s="230"/>
      <c r="L627" s="230"/>
      <c r="M627" s="230"/>
      <c r="N627" s="230"/>
      <c r="O627" s="230"/>
      <c r="P627" s="233"/>
      <c r="Q627" s="230"/>
      <c r="R627" s="208"/>
      <c r="S627" s="239"/>
      <c r="T627" s="239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30"/>
      <c r="F628" s="230"/>
      <c r="G628" s="230"/>
      <c r="H628" s="230"/>
      <c r="I628" s="230"/>
      <c r="J628" s="230"/>
      <c r="K628" s="230"/>
      <c r="L628" s="230"/>
      <c r="M628" s="230"/>
      <c r="N628" s="230"/>
      <c r="O628" s="230"/>
      <c r="P628" s="233"/>
      <c r="Q628" s="230"/>
      <c r="R628" s="208"/>
      <c r="S628" s="239"/>
      <c r="T628" s="239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30"/>
      <c r="F629" s="230"/>
      <c r="G629" s="230"/>
      <c r="H629" s="230"/>
      <c r="I629" s="230"/>
      <c r="J629" s="230"/>
      <c r="K629" s="230"/>
      <c r="L629" s="230"/>
      <c r="M629" s="230"/>
      <c r="N629" s="230"/>
      <c r="O629" s="230"/>
      <c r="P629" s="233"/>
      <c r="Q629" s="230"/>
      <c r="R629" s="208"/>
      <c r="S629" s="239"/>
      <c r="T629" s="239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30"/>
      <c r="F630" s="230"/>
      <c r="G630" s="230"/>
      <c r="H630" s="230"/>
      <c r="I630" s="230"/>
      <c r="J630" s="230"/>
      <c r="K630" s="230"/>
      <c r="L630" s="230"/>
      <c r="M630" s="230"/>
      <c r="N630" s="230"/>
      <c r="O630" s="230"/>
      <c r="P630" s="233"/>
      <c r="Q630" s="230"/>
      <c r="R630" s="208"/>
      <c r="S630" s="239"/>
      <c r="T630" s="239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30"/>
      <c r="F631" s="230"/>
      <c r="G631" s="230"/>
      <c r="H631" s="230"/>
      <c r="I631" s="230"/>
      <c r="J631" s="230"/>
      <c r="K631" s="230"/>
      <c r="L631" s="230"/>
      <c r="M631" s="230"/>
      <c r="N631" s="230"/>
      <c r="O631" s="230"/>
      <c r="P631" s="233"/>
      <c r="Q631" s="230"/>
      <c r="R631" s="208"/>
      <c r="S631" s="239"/>
      <c r="T631" s="239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30"/>
      <c r="F632" s="230"/>
      <c r="G632" s="230"/>
      <c r="H632" s="230"/>
      <c r="I632" s="230"/>
      <c r="J632" s="230"/>
      <c r="K632" s="230"/>
      <c r="L632" s="230"/>
      <c r="M632" s="230"/>
      <c r="N632" s="230"/>
      <c r="O632" s="230"/>
      <c r="P632" s="233"/>
      <c r="Q632" s="230"/>
      <c r="R632" s="208"/>
      <c r="S632" s="239"/>
      <c r="T632" s="239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30"/>
      <c r="F633" s="230"/>
      <c r="G633" s="230"/>
      <c r="H633" s="230"/>
      <c r="I633" s="230"/>
      <c r="J633" s="230"/>
      <c r="K633" s="230"/>
      <c r="L633" s="230"/>
      <c r="M633" s="230"/>
      <c r="N633" s="230"/>
      <c r="O633" s="230"/>
      <c r="P633" s="233"/>
      <c r="Q633" s="230"/>
      <c r="R633" s="208"/>
      <c r="S633" s="239"/>
      <c r="T633" s="239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30"/>
      <c r="F634" s="230"/>
      <c r="G634" s="230"/>
      <c r="H634" s="230"/>
      <c r="I634" s="230"/>
      <c r="J634" s="230"/>
      <c r="K634" s="230"/>
      <c r="L634" s="230"/>
      <c r="M634" s="230"/>
      <c r="N634" s="230"/>
      <c r="O634" s="230"/>
      <c r="P634" s="233"/>
      <c r="Q634" s="230"/>
      <c r="R634" s="208"/>
      <c r="S634" s="239"/>
      <c r="T634" s="239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30"/>
      <c r="F635" s="230"/>
      <c r="G635" s="230"/>
      <c r="H635" s="230"/>
      <c r="I635" s="230"/>
      <c r="J635" s="230"/>
      <c r="K635" s="230"/>
      <c r="L635" s="230"/>
      <c r="M635" s="230"/>
      <c r="N635" s="230"/>
      <c r="O635" s="230"/>
      <c r="P635" s="233"/>
      <c r="Q635" s="230"/>
      <c r="R635" s="208"/>
      <c r="S635" s="239"/>
      <c r="T635" s="239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30"/>
      <c r="F636" s="230"/>
      <c r="G636" s="230"/>
      <c r="H636" s="230"/>
      <c r="I636" s="230"/>
      <c r="J636" s="230"/>
      <c r="K636" s="230"/>
      <c r="L636" s="230"/>
      <c r="M636" s="230"/>
      <c r="N636" s="230"/>
      <c r="O636" s="230"/>
      <c r="P636" s="233"/>
      <c r="Q636" s="230"/>
      <c r="R636" s="208"/>
      <c r="S636" s="239"/>
      <c r="T636" s="239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30"/>
      <c r="F637" s="230"/>
      <c r="G637" s="230"/>
      <c r="H637" s="230"/>
      <c r="I637" s="230"/>
      <c r="J637" s="230"/>
      <c r="K637" s="230"/>
      <c r="L637" s="230"/>
      <c r="M637" s="230"/>
      <c r="N637" s="230"/>
      <c r="O637" s="230"/>
      <c r="P637" s="233"/>
      <c r="Q637" s="230"/>
      <c r="R637" s="208"/>
      <c r="S637" s="239"/>
      <c r="T637" s="239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30"/>
      <c r="F638" s="230"/>
      <c r="G638" s="230"/>
      <c r="H638" s="230"/>
      <c r="I638" s="230"/>
      <c r="J638" s="230"/>
      <c r="K638" s="230"/>
      <c r="L638" s="230"/>
      <c r="M638" s="230"/>
      <c r="N638" s="230"/>
      <c r="O638" s="230"/>
      <c r="P638" s="233"/>
      <c r="Q638" s="230"/>
      <c r="R638" s="208"/>
      <c r="S638" s="239"/>
      <c r="T638" s="239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30"/>
      <c r="F639" s="230"/>
      <c r="G639" s="230"/>
      <c r="H639" s="230"/>
      <c r="I639" s="230"/>
      <c r="J639" s="230"/>
      <c r="K639" s="230"/>
      <c r="L639" s="230"/>
      <c r="M639" s="230"/>
      <c r="N639" s="230"/>
      <c r="O639" s="230"/>
      <c r="P639" s="233"/>
      <c r="Q639" s="230"/>
      <c r="R639" s="208"/>
      <c r="S639" s="239"/>
      <c r="T639" s="239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30"/>
      <c r="F640" s="230"/>
      <c r="G640" s="230"/>
      <c r="H640" s="230"/>
      <c r="I640" s="230"/>
      <c r="J640" s="230"/>
      <c r="K640" s="230"/>
      <c r="L640" s="230"/>
      <c r="M640" s="230"/>
      <c r="N640" s="230"/>
      <c r="O640" s="230"/>
      <c r="P640" s="233"/>
      <c r="Q640" s="230"/>
      <c r="R640" s="208"/>
      <c r="S640" s="239"/>
      <c r="T640" s="239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30"/>
      <c r="F641" s="230"/>
      <c r="G641" s="230"/>
      <c r="H641" s="230"/>
      <c r="I641" s="230"/>
      <c r="J641" s="230"/>
      <c r="K641" s="230"/>
      <c r="L641" s="230"/>
      <c r="M641" s="230"/>
      <c r="N641" s="230"/>
      <c r="O641" s="230"/>
      <c r="P641" s="233"/>
      <c r="Q641" s="230"/>
      <c r="R641" s="208"/>
      <c r="S641" s="239"/>
      <c r="T641" s="239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30"/>
      <c r="F642" s="230"/>
      <c r="G642" s="230"/>
      <c r="H642" s="230"/>
      <c r="I642" s="230"/>
      <c r="J642" s="230"/>
      <c r="K642" s="230"/>
      <c r="L642" s="230"/>
      <c r="M642" s="230"/>
      <c r="N642" s="230"/>
      <c r="O642" s="230"/>
      <c r="P642" s="233"/>
      <c r="Q642" s="230"/>
      <c r="R642" s="208"/>
      <c r="S642" s="239"/>
      <c r="T642" s="239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30"/>
      <c r="F643" s="230"/>
      <c r="G643" s="230"/>
      <c r="H643" s="230"/>
      <c r="I643" s="230"/>
      <c r="J643" s="230"/>
      <c r="K643" s="230"/>
      <c r="L643" s="230"/>
      <c r="M643" s="230"/>
      <c r="N643" s="230"/>
      <c r="O643" s="230"/>
      <c r="P643" s="233"/>
      <c r="Q643" s="230"/>
      <c r="R643" s="208"/>
      <c r="S643" s="239"/>
      <c r="T643" s="239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30"/>
      <c r="F644" s="230"/>
      <c r="G644" s="230"/>
      <c r="H644" s="230"/>
      <c r="I644" s="230"/>
      <c r="J644" s="230"/>
      <c r="K644" s="230"/>
      <c r="L644" s="230"/>
      <c r="M644" s="230"/>
      <c r="N644" s="230"/>
      <c r="O644" s="230"/>
      <c r="P644" s="233"/>
      <c r="Q644" s="230"/>
      <c r="R644" s="208"/>
      <c r="S644" s="239"/>
      <c r="T644" s="239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30"/>
      <c r="F645" s="230"/>
      <c r="G645" s="230"/>
      <c r="H645" s="230"/>
      <c r="I645" s="230"/>
      <c r="J645" s="230"/>
      <c r="K645" s="230"/>
      <c r="L645" s="230"/>
      <c r="M645" s="230"/>
      <c r="N645" s="230"/>
      <c r="O645" s="230"/>
      <c r="P645" s="233"/>
      <c r="Q645" s="230"/>
      <c r="R645" s="208"/>
      <c r="S645" s="239"/>
      <c r="T645" s="239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30"/>
      <c r="F646" s="230"/>
      <c r="G646" s="230"/>
      <c r="H646" s="230"/>
      <c r="I646" s="230"/>
      <c r="J646" s="230"/>
      <c r="K646" s="230"/>
      <c r="L646" s="230"/>
      <c r="M646" s="230"/>
      <c r="N646" s="230"/>
      <c r="O646" s="230"/>
      <c r="P646" s="233"/>
      <c r="Q646" s="230"/>
      <c r="R646" s="208"/>
      <c r="S646" s="239"/>
      <c r="T646" s="239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30"/>
      <c r="F647" s="230"/>
      <c r="G647" s="230"/>
      <c r="H647" s="230"/>
      <c r="I647" s="230"/>
      <c r="J647" s="230"/>
      <c r="K647" s="230"/>
      <c r="L647" s="230"/>
      <c r="M647" s="230"/>
      <c r="N647" s="230"/>
      <c r="O647" s="230"/>
      <c r="P647" s="233"/>
      <c r="Q647" s="230"/>
      <c r="R647" s="208"/>
      <c r="S647" s="239"/>
      <c r="T647" s="239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30"/>
      <c r="F648" s="230"/>
      <c r="G648" s="230"/>
      <c r="H648" s="230"/>
      <c r="I648" s="230"/>
      <c r="J648" s="230"/>
      <c r="K648" s="230"/>
      <c r="L648" s="230"/>
      <c r="M648" s="230"/>
      <c r="N648" s="230"/>
      <c r="O648" s="230"/>
      <c r="P648" s="233"/>
      <c r="Q648" s="230"/>
      <c r="R648" s="208"/>
      <c r="S648" s="239"/>
      <c r="T648" s="239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30"/>
      <c r="F649" s="230"/>
      <c r="G649" s="230"/>
      <c r="H649" s="230"/>
      <c r="I649" s="230"/>
      <c r="J649" s="230"/>
      <c r="K649" s="230"/>
      <c r="L649" s="230"/>
      <c r="M649" s="230"/>
      <c r="N649" s="230"/>
      <c r="O649" s="230"/>
      <c r="P649" s="233"/>
      <c r="Q649" s="230"/>
      <c r="R649" s="208"/>
      <c r="S649" s="239"/>
      <c r="T649" s="239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30"/>
      <c r="F650" s="230"/>
      <c r="G650" s="230"/>
      <c r="H650" s="230"/>
      <c r="I650" s="230"/>
      <c r="J650" s="230"/>
      <c r="K650" s="230"/>
      <c r="L650" s="230"/>
      <c r="M650" s="230"/>
      <c r="N650" s="230"/>
      <c r="O650" s="230"/>
      <c r="P650" s="233"/>
      <c r="Q650" s="230"/>
      <c r="R650" s="208"/>
      <c r="S650" s="239"/>
      <c r="T650" s="239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30"/>
      <c r="F651" s="230"/>
      <c r="G651" s="230"/>
      <c r="H651" s="230"/>
      <c r="I651" s="230"/>
      <c r="J651" s="230"/>
      <c r="K651" s="230"/>
      <c r="L651" s="230"/>
      <c r="M651" s="230"/>
      <c r="N651" s="230"/>
      <c r="O651" s="230"/>
      <c r="P651" s="233"/>
      <c r="Q651" s="230"/>
      <c r="R651" s="208"/>
      <c r="S651" s="239"/>
      <c r="T651" s="239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30"/>
      <c r="F652" s="230"/>
      <c r="G652" s="230"/>
      <c r="H652" s="230"/>
      <c r="I652" s="230"/>
      <c r="J652" s="230"/>
      <c r="K652" s="230"/>
      <c r="L652" s="230"/>
      <c r="M652" s="230"/>
      <c r="N652" s="230"/>
      <c r="O652" s="230"/>
      <c r="P652" s="233"/>
      <c r="Q652" s="230"/>
      <c r="R652" s="208"/>
      <c r="S652" s="239"/>
      <c r="T652" s="239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30"/>
      <c r="F653" s="230"/>
      <c r="G653" s="230"/>
      <c r="H653" s="230"/>
      <c r="I653" s="230"/>
      <c r="J653" s="230"/>
      <c r="K653" s="230"/>
      <c r="L653" s="230"/>
      <c r="M653" s="230"/>
      <c r="N653" s="230"/>
      <c r="O653" s="230"/>
      <c r="P653" s="233"/>
      <c r="Q653" s="230"/>
      <c r="R653" s="208"/>
      <c r="S653" s="239"/>
      <c r="T653" s="239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30"/>
      <c r="F654" s="230"/>
      <c r="G654" s="230"/>
      <c r="H654" s="230"/>
      <c r="I654" s="230"/>
      <c r="J654" s="230"/>
      <c r="K654" s="230"/>
      <c r="L654" s="230"/>
      <c r="M654" s="230"/>
      <c r="N654" s="230"/>
      <c r="O654" s="230"/>
      <c r="P654" s="233"/>
      <c r="Q654" s="230"/>
      <c r="R654" s="208"/>
      <c r="S654" s="239"/>
      <c r="T654" s="239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30"/>
      <c r="F655" s="230"/>
      <c r="G655" s="230"/>
      <c r="H655" s="230"/>
      <c r="I655" s="230"/>
      <c r="J655" s="230"/>
      <c r="K655" s="230"/>
      <c r="L655" s="230"/>
      <c r="M655" s="230"/>
      <c r="N655" s="230"/>
      <c r="O655" s="230"/>
      <c r="P655" s="233"/>
      <c r="Q655" s="230"/>
      <c r="R655" s="208"/>
      <c r="S655" s="239"/>
      <c r="T655" s="239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30"/>
      <c r="F656" s="230"/>
      <c r="G656" s="230"/>
      <c r="H656" s="230"/>
      <c r="I656" s="230"/>
      <c r="J656" s="230"/>
      <c r="K656" s="230"/>
      <c r="L656" s="230"/>
      <c r="M656" s="230"/>
      <c r="N656" s="230"/>
      <c r="O656" s="230"/>
      <c r="P656" s="233"/>
      <c r="Q656" s="230"/>
      <c r="R656" s="208"/>
      <c r="S656" s="239"/>
      <c r="T656" s="239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30"/>
      <c r="F657" s="230"/>
      <c r="G657" s="230"/>
      <c r="H657" s="230"/>
      <c r="I657" s="230"/>
      <c r="J657" s="230"/>
      <c r="K657" s="230"/>
      <c r="L657" s="230"/>
      <c r="M657" s="230"/>
      <c r="N657" s="230"/>
      <c r="O657" s="230"/>
      <c r="P657" s="233"/>
      <c r="Q657" s="230"/>
      <c r="R657" s="208"/>
      <c r="S657" s="239"/>
      <c r="T657" s="239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30"/>
      <c r="F658" s="230"/>
      <c r="G658" s="230"/>
      <c r="H658" s="230"/>
      <c r="I658" s="230"/>
      <c r="J658" s="230"/>
      <c r="K658" s="230"/>
      <c r="L658" s="230"/>
      <c r="M658" s="230"/>
      <c r="N658" s="230"/>
      <c r="O658" s="230"/>
      <c r="P658" s="233"/>
      <c r="Q658" s="230"/>
      <c r="R658" s="208"/>
      <c r="S658" s="239"/>
      <c r="T658" s="239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30"/>
      <c r="F659" s="230"/>
      <c r="G659" s="230"/>
      <c r="H659" s="230"/>
      <c r="I659" s="230"/>
      <c r="J659" s="230"/>
      <c r="K659" s="230"/>
      <c r="L659" s="230"/>
      <c r="M659" s="230"/>
      <c r="N659" s="230"/>
      <c r="O659" s="230"/>
      <c r="P659" s="233"/>
      <c r="Q659" s="230"/>
      <c r="R659" s="208"/>
      <c r="S659" s="239"/>
      <c r="T659" s="239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30"/>
      <c r="F660" s="230"/>
      <c r="G660" s="230"/>
      <c r="H660" s="230"/>
      <c r="I660" s="230"/>
      <c r="J660" s="230"/>
      <c r="K660" s="230"/>
      <c r="L660" s="230"/>
      <c r="M660" s="230"/>
      <c r="N660" s="230"/>
      <c r="O660" s="230"/>
      <c r="P660" s="233"/>
      <c r="Q660" s="230"/>
      <c r="R660" s="208"/>
      <c r="S660" s="239"/>
      <c r="T660" s="239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30"/>
      <c r="F661" s="230"/>
      <c r="G661" s="230"/>
      <c r="H661" s="230"/>
      <c r="I661" s="230"/>
      <c r="J661" s="230"/>
      <c r="K661" s="230"/>
      <c r="L661" s="230"/>
      <c r="M661" s="230"/>
      <c r="N661" s="230"/>
      <c r="O661" s="230"/>
      <c r="P661" s="233"/>
      <c r="Q661" s="230"/>
      <c r="R661" s="208"/>
      <c r="S661" s="239"/>
      <c r="T661" s="239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30"/>
      <c r="F662" s="230"/>
      <c r="G662" s="230"/>
      <c r="H662" s="230"/>
      <c r="I662" s="230"/>
      <c r="J662" s="230"/>
      <c r="K662" s="230"/>
      <c r="L662" s="230"/>
      <c r="M662" s="230"/>
      <c r="N662" s="230"/>
      <c r="O662" s="230"/>
      <c r="P662" s="233"/>
      <c r="Q662" s="230"/>
      <c r="R662" s="208"/>
      <c r="S662" s="239"/>
      <c r="T662" s="239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30"/>
      <c r="F663" s="230"/>
      <c r="G663" s="230"/>
      <c r="H663" s="230"/>
      <c r="I663" s="230"/>
      <c r="J663" s="230"/>
      <c r="K663" s="230"/>
      <c r="L663" s="230"/>
      <c r="M663" s="230"/>
      <c r="N663" s="230"/>
      <c r="O663" s="230"/>
      <c r="P663" s="233"/>
      <c r="Q663" s="230"/>
      <c r="R663" s="208"/>
      <c r="S663" s="239"/>
      <c r="T663" s="239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30"/>
      <c r="F664" s="230"/>
      <c r="G664" s="230"/>
      <c r="H664" s="230"/>
      <c r="I664" s="230"/>
      <c r="J664" s="230"/>
      <c r="K664" s="230"/>
      <c r="L664" s="230"/>
      <c r="M664" s="230"/>
      <c r="N664" s="230"/>
      <c r="O664" s="230"/>
      <c r="P664" s="233"/>
      <c r="Q664" s="230"/>
      <c r="R664" s="208"/>
      <c r="S664" s="239"/>
      <c r="T664" s="239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30"/>
      <c r="F665" s="230"/>
      <c r="G665" s="230"/>
      <c r="H665" s="230"/>
      <c r="I665" s="230"/>
      <c r="J665" s="230"/>
      <c r="K665" s="230"/>
      <c r="L665" s="230"/>
      <c r="M665" s="230"/>
      <c r="N665" s="230"/>
      <c r="O665" s="230"/>
      <c r="P665" s="233"/>
      <c r="Q665" s="230"/>
      <c r="R665" s="208"/>
      <c r="S665" s="239"/>
      <c r="T665" s="239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30"/>
      <c r="F666" s="230"/>
      <c r="G666" s="230"/>
      <c r="H666" s="230"/>
      <c r="I666" s="230"/>
      <c r="J666" s="230"/>
      <c r="K666" s="230"/>
      <c r="L666" s="230"/>
      <c r="M666" s="230"/>
      <c r="N666" s="230"/>
      <c r="O666" s="230"/>
      <c r="P666" s="233"/>
      <c r="Q666" s="230"/>
      <c r="R666" s="208"/>
      <c r="S666" s="239"/>
      <c r="T666" s="239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30"/>
      <c r="F667" s="230"/>
      <c r="G667" s="230"/>
      <c r="H667" s="230"/>
      <c r="I667" s="230"/>
      <c r="J667" s="230"/>
      <c r="K667" s="230"/>
      <c r="L667" s="230"/>
      <c r="M667" s="230"/>
      <c r="N667" s="230"/>
      <c r="O667" s="230"/>
      <c r="P667" s="233"/>
      <c r="Q667" s="230"/>
      <c r="R667" s="208"/>
      <c r="S667" s="239"/>
      <c r="T667" s="239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30"/>
      <c r="F668" s="230"/>
      <c r="G668" s="230"/>
      <c r="H668" s="230"/>
      <c r="I668" s="230"/>
      <c r="J668" s="230"/>
      <c r="K668" s="230"/>
      <c r="L668" s="230"/>
      <c r="M668" s="230"/>
      <c r="N668" s="230"/>
      <c r="O668" s="230"/>
      <c r="P668" s="233"/>
      <c r="Q668" s="230"/>
      <c r="R668" s="208"/>
      <c r="S668" s="239"/>
      <c r="T668" s="239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30"/>
      <c r="F669" s="230"/>
      <c r="G669" s="230"/>
      <c r="H669" s="230"/>
      <c r="I669" s="230"/>
      <c r="J669" s="230"/>
      <c r="K669" s="230"/>
      <c r="L669" s="230"/>
      <c r="M669" s="230"/>
      <c r="N669" s="230"/>
      <c r="O669" s="230"/>
      <c r="P669" s="233"/>
      <c r="Q669" s="230"/>
      <c r="R669" s="208"/>
      <c r="S669" s="239"/>
      <c r="T669" s="239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30"/>
      <c r="F670" s="230"/>
      <c r="G670" s="230"/>
      <c r="H670" s="230"/>
      <c r="I670" s="230"/>
      <c r="J670" s="230"/>
      <c r="K670" s="230"/>
      <c r="L670" s="230"/>
      <c r="M670" s="230"/>
      <c r="N670" s="230"/>
      <c r="O670" s="230"/>
      <c r="P670" s="233"/>
      <c r="Q670" s="230"/>
      <c r="R670" s="208"/>
      <c r="S670" s="239"/>
      <c r="T670" s="239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30"/>
      <c r="F671" s="230"/>
      <c r="G671" s="230"/>
      <c r="H671" s="230"/>
      <c r="I671" s="230"/>
      <c r="J671" s="230"/>
      <c r="K671" s="230"/>
      <c r="L671" s="230"/>
      <c r="M671" s="230"/>
      <c r="N671" s="230"/>
      <c r="O671" s="230"/>
      <c r="P671" s="233"/>
      <c r="Q671" s="230"/>
      <c r="R671" s="208"/>
      <c r="S671" s="239"/>
      <c r="T671" s="239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30"/>
      <c r="F672" s="230"/>
      <c r="G672" s="230"/>
      <c r="H672" s="230"/>
      <c r="I672" s="230"/>
      <c r="J672" s="230"/>
      <c r="K672" s="230"/>
      <c r="L672" s="230"/>
      <c r="M672" s="230"/>
      <c r="N672" s="230"/>
      <c r="O672" s="230"/>
      <c r="P672" s="233"/>
      <c r="Q672" s="230"/>
      <c r="R672" s="208"/>
      <c r="S672" s="239"/>
      <c r="T672" s="239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30"/>
      <c r="F673" s="230"/>
      <c r="G673" s="230"/>
      <c r="H673" s="230"/>
      <c r="I673" s="230"/>
      <c r="J673" s="230"/>
      <c r="K673" s="230"/>
      <c r="L673" s="230"/>
      <c r="M673" s="230"/>
      <c r="N673" s="230"/>
      <c r="O673" s="230"/>
      <c r="P673" s="233"/>
      <c r="Q673" s="230"/>
      <c r="R673" s="208"/>
      <c r="S673" s="239"/>
      <c r="T673" s="239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30"/>
      <c r="F674" s="230"/>
      <c r="G674" s="230"/>
      <c r="H674" s="230"/>
      <c r="I674" s="230"/>
      <c r="J674" s="230"/>
      <c r="K674" s="230"/>
      <c r="L674" s="230"/>
      <c r="M674" s="230"/>
      <c r="N674" s="230"/>
      <c r="O674" s="230"/>
      <c r="P674" s="233"/>
      <c r="Q674" s="230"/>
      <c r="R674" s="208"/>
      <c r="S674" s="239"/>
      <c r="T674" s="239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30"/>
      <c r="F675" s="230"/>
      <c r="G675" s="230"/>
      <c r="H675" s="230"/>
      <c r="I675" s="230"/>
      <c r="J675" s="230"/>
      <c r="K675" s="230"/>
      <c r="L675" s="230"/>
      <c r="M675" s="230"/>
      <c r="N675" s="230"/>
      <c r="O675" s="230"/>
      <c r="P675" s="233"/>
      <c r="Q675" s="230"/>
      <c r="R675" s="208"/>
      <c r="S675" s="239"/>
      <c r="T675" s="239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30"/>
      <c r="F676" s="230"/>
      <c r="G676" s="230"/>
      <c r="H676" s="230"/>
      <c r="I676" s="230"/>
      <c r="J676" s="230"/>
      <c r="K676" s="230"/>
      <c r="L676" s="230"/>
      <c r="M676" s="230"/>
      <c r="N676" s="230"/>
      <c r="O676" s="230"/>
      <c r="P676" s="233"/>
      <c r="Q676" s="230"/>
      <c r="R676" s="208"/>
      <c r="S676" s="239"/>
      <c r="T676" s="239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30"/>
      <c r="F677" s="230"/>
      <c r="G677" s="230"/>
      <c r="H677" s="230"/>
      <c r="I677" s="230"/>
      <c r="J677" s="230"/>
      <c r="K677" s="230"/>
      <c r="L677" s="230"/>
      <c r="M677" s="230"/>
      <c r="N677" s="230"/>
      <c r="O677" s="230"/>
      <c r="P677" s="233"/>
      <c r="Q677" s="230"/>
      <c r="R677" s="208"/>
      <c r="S677" s="239"/>
      <c r="T677" s="239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30"/>
      <c r="F678" s="230"/>
      <c r="G678" s="230"/>
      <c r="H678" s="230"/>
      <c r="I678" s="230"/>
      <c r="J678" s="230"/>
      <c r="K678" s="230"/>
      <c r="L678" s="230"/>
      <c r="M678" s="230"/>
      <c r="N678" s="230"/>
      <c r="O678" s="230"/>
      <c r="P678" s="233"/>
      <c r="Q678" s="230"/>
      <c r="R678" s="208"/>
      <c r="S678" s="239"/>
      <c r="T678" s="239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30"/>
      <c r="F679" s="230"/>
      <c r="G679" s="230"/>
      <c r="H679" s="230"/>
      <c r="I679" s="230"/>
      <c r="J679" s="230"/>
      <c r="K679" s="230"/>
      <c r="L679" s="230"/>
      <c r="M679" s="230"/>
      <c r="N679" s="230"/>
      <c r="O679" s="230"/>
      <c r="P679" s="233"/>
      <c r="Q679" s="230"/>
      <c r="R679" s="208"/>
      <c r="S679" s="239"/>
      <c r="T679" s="239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30"/>
      <c r="F680" s="230"/>
      <c r="G680" s="230"/>
      <c r="H680" s="230"/>
      <c r="I680" s="230"/>
      <c r="J680" s="230"/>
      <c r="K680" s="230"/>
      <c r="L680" s="230"/>
      <c r="M680" s="230"/>
      <c r="N680" s="230"/>
      <c r="O680" s="230"/>
      <c r="P680" s="233"/>
      <c r="Q680" s="230"/>
      <c r="R680" s="208"/>
      <c r="S680" s="239"/>
      <c r="T680" s="239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30"/>
      <c r="F681" s="230"/>
      <c r="G681" s="230"/>
      <c r="H681" s="230"/>
      <c r="I681" s="230"/>
      <c r="J681" s="230"/>
      <c r="K681" s="230"/>
      <c r="L681" s="230"/>
      <c r="M681" s="230"/>
      <c r="N681" s="230"/>
      <c r="O681" s="230"/>
      <c r="P681" s="233"/>
      <c r="Q681" s="230"/>
      <c r="R681" s="208"/>
      <c r="S681" s="239"/>
      <c r="T681" s="239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30"/>
      <c r="F682" s="230"/>
      <c r="G682" s="230"/>
      <c r="H682" s="230"/>
      <c r="I682" s="230"/>
      <c r="J682" s="230"/>
      <c r="K682" s="230"/>
      <c r="L682" s="230"/>
      <c r="M682" s="230"/>
      <c r="N682" s="230"/>
      <c r="O682" s="230"/>
      <c r="P682" s="233"/>
      <c r="Q682" s="230"/>
      <c r="R682" s="208"/>
      <c r="S682" s="239"/>
      <c r="T682" s="239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30"/>
      <c r="F683" s="230"/>
      <c r="G683" s="230"/>
      <c r="H683" s="230"/>
      <c r="I683" s="230"/>
      <c r="J683" s="230"/>
      <c r="K683" s="230"/>
      <c r="L683" s="230"/>
      <c r="M683" s="230"/>
      <c r="N683" s="230"/>
      <c r="O683" s="230"/>
      <c r="P683" s="233"/>
      <c r="Q683" s="230"/>
      <c r="R683" s="208"/>
      <c r="S683" s="239"/>
      <c r="T683" s="239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30"/>
      <c r="F684" s="230"/>
      <c r="G684" s="230"/>
      <c r="H684" s="230"/>
      <c r="I684" s="230"/>
      <c r="J684" s="230"/>
      <c r="K684" s="230"/>
      <c r="L684" s="230"/>
      <c r="M684" s="230"/>
      <c r="N684" s="230"/>
      <c r="O684" s="230"/>
      <c r="P684" s="233"/>
      <c r="Q684" s="230"/>
      <c r="R684" s="208"/>
      <c r="S684" s="239"/>
      <c r="T684" s="239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30"/>
      <c r="F685" s="230"/>
      <c r="G685" s="230"/>
      <c r="H685" s="230"/>
      <c r="I685" s="230"/>
      <c r="J685" s="230"/>
      <c r="K685" s="230"/>
      <c r="L685" s="230"/>
      <c r="M685" s="230"/>
      <c r="N685" s="230"/>
      <c r="O685" s="230"/>
      <c r="P685" s="233"/>
      <c r="Q685" s="230"/>
      <c r="R685" s="208"/>
      <c r="S685" s="239"/>
      <c r="T685" s="239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30"/>
      <c r="F686" s="230"/>
      <c r="G686" s="230"/>
      <c r="H686" s="230"/>
      <c r="I686" s="230"/>
      <c r="J686" s="230"/>
      <c r="K686" s="230"/>
      <c r="L686" s="230"/>
      <c r="M686" s="230"/>
      <c r="N686" s="230"/>
      <c r="O686" s="230"/>
      <c r="P686" s="233"/>
      <c r="Q686" s="230"/>
      <c r="R686" s="208"/>
      <c r="S686" s="239"/>
      <c r="T686" s="239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30"/>
      <c r="F687" s="230"/>
      <c r="G687" s="230"/>
      <c r="H687" s="230"/>
      <c r="I687" s="230"/>
      <c r="J687" s="230"/>
      <c r="K687" s="230"/>
      <c r="L687" s="230"/>
      <c r="M687" s="230"/>
      <c r="N687" s="230"/>
      <c r="O687" s="230"/>
      <c r="P687" s="233"/>
      <c r="Q687" s="230"/>
      <c r="R687" s="208"/>
      <c r="S687" s="239"/>
      <c r="T687" s="239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30"/>
      <c r="F688" s="230"/>
      <c r="G688" s="230"/>
      <c r="H688" s="230"/>
      <c r="I688" s="230"/>
      <c r="J688" s="230"/>
      <c r="K688" s="230"/>
      <c r="L688" s="230"/>
      <c r="M688" s="230"/>
      <c r="N688" s="230"/>
      <c r="O688" s="230"/>
      <c r="P688" s="233"/>
      <c r="Q688" s="230"/>
      <c r="R688" s="208"/>
      <c r="S688" s="239"/>
      <c r="T688" s="239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30"/>
      <c r="F689" s="230"/>
      <c r="G689" s="230"/>
      <c r="H689" s="230"/>
      <c r="I689" s="230"/>
      <c r="J689" s="230"/>
      <c r="K689" s="230"/>
      <c r="L689" s="230"/>
      <c r="M689" s="230"/>
      <c r="N689" s="230"/>
      <c r="O689" s="230"/>
      <c r="P689" s="233"/>
      <c r="Q689" s="230"/>
      <c r="R689" s="208"/>
      <c r="S689" s="239"/>
      <c r="T689" s="239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30"/>
      <c r="F690" s="230"/>
      <c r="G690" s="230"/>
      <c r="H690" s="230"/>
      <c r="I690" s="230"/>
      <c r="J690" s="230"/>
      <c r="K690" s="230"/>
      <c r="L690" s="230"/>
      <c r="M690" s="230"/>
      <c r="N690" s="230"/>
      <c r="O690" s="230"/>
      <c r="P690" s="233"/>
      <c r="Q690" s="230"/>
      <c r="R690" s="208"/>
      <c r="S690" s="239"/>
      <c r="T690" s="239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30"/>
      <c r="F691" s="230"/>
      <c r="G691" s="230"/>
      <c r="H691" s="230"/>
      <c r="I691" s="230"/>
      <c r="J691" s="230"/>
      <c r="K691" s="230"/>
      <c r="L691" s="230"/>
      <c r="M691" s="230"/>
      <c r="N691" s="230"/>
      <c r="O691" s="230"/>
      <c r="P691" s="233"/>
      <c r="Q691" s="230"/>
      <c r="R691" s="208"/>
      <c r="S691" s="239"/>
      <c r="T691" s="239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30"/>
      <c r="F692" s="230"/>
      <c r="G692" s="230"/>
      <c r="H692" s="230"/>
      <c r="I692" s="230"/>
      <c r="J692" s="230"/>
      <c r="K692" s="230"/>
      <c r="L692" s="230"/>
      <c r="M692" s="230"/>
      <c r="N692" s="230"/>
      <c r="O692" s="230"/>
      <c r="P692" s="233"/>
      <c r="Q692" s="230"/>
      <c r="R692" s="208"/>
      <c r="S692" s="239"/>
      <c r="T692" s="239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30"/>
      <c r="F693" s="230"/>
      <c r="G693" s="230"/>
      <c r="H693" s="230"/>
      <c r="I693" s="230"/>
      <c r="J693" s="230"/>
      <c r="K693" s="230"/>
      <c r="L693" s="230"/>
      <c r="M693" s="230"/>
      <c r="N693" s="230"/>
      <c r="O693" s="230"/>
      <c r="P693" s="233"/>
      <c r="Q693" s="230"/>
      <c r="R693" s="208"/>
      <c r="S693" s="239"/>
      <c r="T693" s="239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30"/>
      <c r="F694" s="230"/>
      <c r="G694" s="230"/>
      <c r="H694" s="230"/>
      <c r="I694" s="230"/>
      <c r="J694" s="230"/>
      <c r="K694" s="230"/>
      <c r="L694" s="230"/>
      <c r="M694" s="230"/>
      <c r="N694" s="230"/>
      <c r="O694" s="230"/>
      <c r="P694" s="233"/>
      <c r="Q694" s="230"/>
      <c r="R694" s="208"/>
      <c r="S694" s="239"/>
      <c r="T694" s="239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30"/>
      <c r="F695" s="230"/>
      <c r="G695" s="230"/>
      <c r="H695" s="230"/>
      <c r="I695" s="230"/>
      <c r="J695" s="230"/>
      <c r="K695" s="230"/>
      <c r="L695" s="230"/>
      <c r="M695" s="230"/>
      <c r="N695" s="230"/>
      <c r="O695" s="230"/>
      <c r="P695" s="233"/>
      <c r="Q695" s="230"/>
      <c r="R695" s="208"/>
      <c r="S695" s="239"/>
      <c r="T695" s="239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30"/>
      <c r="F696" s="230"/>
      <c r="G696" s="230"/>
      <c r="H696" s="230"/>
      <c r="I696" s="230"/>
      <c r="J696" s="230"/>
      <c r="K696" s="230"/>
      <c r="L696" s="230"/>
      <c r="M696" s="230"/>
      <c r="N696" s="230"/>
      <c r="O696" s="230"/>
      <c r="P696" s="233"/>
      <c r="Q696" s="230"/>
      <c r="R696" s="208"/>
      <c r="S696" s="239"/>
      <c r="T696" s="239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30"/>
      <c r="F697" s="230"/>
      <c r="G697" s="230"/>
      <c r="H697" s="230"/>
      <c r="I697" s="230"/>
      <c r="J697" s="230"/>
      <c r="K697" s="230"/>
      <c r="L697" s="230"/>
      <c r="M697" s="230"/>
      <c r="N697" s="230"/>
      <c r="O697" s="230"/>
      <c r="P697" s="233"/>
      <c r="Q697" s="230"/>
      <c r="R697" s="208"/>
      <c r="S697" s="239"/>
      <c r="T697" s="239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30"/>
      <c r="F698" s="230"/>
      <c r="G698" s="230"/>
      <c r="H698" s="230"/>
      <c r="I698" s="230"/>
      <c r="J698" s="230"/>
      <c r="K698" s="230"/>
      <c r="L698" s="230"/>
      <c r="M698" s="230"/>
      <c r="N698" s="230"/>
      <c r="O698" s="230"/>
      <c r="P698" s="233"/>
      <c r="Q698" s="230"/>
      <c r="R698" s="208"/>
      <c r="S698" s="239"/>
      <c r="T698" s="239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30"/>
      <c r="F699" s="230"/>
      <c r="G699" s="230"/>
      <c r="H699" s="230"/>
      <c r="I699" s="230"/>
      <c r="J699" s="230"/>
      <c r="K699" s="230"/>
      <c r="L699" s="230"/>
      <c r="M699" s="230"/>
      <c r="N699" s="230"/>
      <c r="O699" s="230"/>
      <c r="P699" s="233"/>
      <c r="Q699" s="230"/>
      <c r="R699" s="208"/>
      <c r="S699" s="239"/>
      <c r="T699" s="239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30"/>
      <c r="F700" s="230"/>
      <c r="G700" s="230"/>
      <c r="H700" s="230"/>
      <c r="I700" s="230"/>
      <c r="J700" s="230"/>
      <c r="K700" s="230"/>
      <c r="L700" s="230"/>
      <c r="M700" s="230"/>
      <c r="N700" s="230"/>
      <c r="O700" s="230"/>
      <c r="P700" s="233"/>
      <c r="Q700" s="230"/>
      <c r="R700" s="208"/>
      <c r="S700" s="239"/>
      <c r="T700" s="239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30"/>
      <c r="F701" s="230"/>
      <c r="G701" s="230"/>
      <c r="H701" s="230"/>
      <c r="I701" s="230"/>
      <c r="J701" s="230"/>
      <c r="K701" s="230"/>
      <c r="L701" s="230"/>
      <c r="M701" s="230"/>
      <c r="N701" s="230"/>
      <c r="O701" s="230"/>
      <c r="P701" s="233"/>
      <c r="Q701" s="230"/>
      <c r="R701" s="208"/>
      <c r="S701" s="239"/>
      <c r="T701" s="239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30"/>
      <c r="F702" s="230"/>
      <c r="G702" s="230"/>
      <c r="H702" s="230"/>
      <c r="I702" s="230"/>
      <c r="J702" s="230"/>
      <c r="K702" s="230"/>
      <c r="L702" s="230"/>
      <c r="M702" s="230"/>
      <c r="N702" s="230"/>
      <c r="O702" s="230"/>
      <c r="P702" s="233"/>
      <c r="Q702" s="230"/>
      <c r="R702" s="208"/>
      <c r="S702" s="239"/>
      <c r="T702" s="239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30"/>
      <c r="F703" s="230"/>
      <c r="G703" s="230"/>
      <c r="H703" s="230"/>
      <c r="I703" s="230"/>
      <c r="J703" s="230"/>
      <c r="K703" s="230"/>
      <c r="L703" s="230"/>
      <c r="M703" s="230"/>
      <c r="N703" s="230"/>
      <c r="O703" s="230"/>
      <c r="P703" s="233"/>
      <c r="Q703" s="230"/>
      <c r="R703" s="208"/>
      <c r="S703" s="239"/>
      <c r="T703" s="239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30"/>
      <c r="F704" s="230"/>
      <c r="G704" s="230"/>
      <c r="H704" s="230"/>
      <c r="I704" s="230"/>
      <c r="J704" s="230"/>
      <c r="K704" s="230"/>
      <c r="L704" s="230"/>
      <c r="M704" s="230"/>
      <c r="N704" s="230"/>
      <c r="O704" s="230"/>
      <c r="P704" s="233"/>
      <c r="Q704" s="230"/>
      <c r="R704" s="208"/>
      <c r="S704" s="239"/>
      <c r="T704" s="239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30"/>
      <c r="F705" s="230"/>
      <c r="G705" s="230"/>
      <c r="H705" s="230"/>
      <c r="I705" s="230"/>
      <c r="J705" s="230"/>
      <c r="K705" s="230"/>
      <c r="L705" s="230"/>
      <c r="M705" s="230"/>
      <c r="N705" s="230"/>
      <c r="O705" s="230"/>
      <c r="P705" s="233"/>
      <c r="Q705" s="230"/>
      <c r="R705" s="208"/>
      <c r="S705" s="239"/>
      <c r="T705" s="239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30"/>
      <c r="F706" s="230"/>
      <c r="G706" s="230"/>
      <c r="H706" s="230"/>
      <c r="I706" s="230"/>
      <c r="J706" s="230"/>
      <c r="K706" s="230"/>
      <c r="L706" s="230"/>
      <c r="M706" s="230"/>
      <c r="N706" s="230"/>
      <c r="O706" s="230"/>
      <c r="P706" s="233"/>
      <c r="Q706" s="230"/>
      <c r="R706" s="208"/>
      <c r="S706" s="239"/>
      <c r="T706" s="239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30"/>
      <c r="F707" s="230"/>
      <c r="G707" s="230"/>
      <c r="H707" s="230"/>
      <c r="I707" s="230"/>
      <c r="J707" s="230"/>
      <c r="K707" s="230"/>
      <c r="L707" s="230"/>
      <c r="M707" s="230"/>
      <c r="N707" s="230"/>
      <c r="O707" s="230"/>
      <c r="P707" s="233"/>
      <c r="Q707" s="230"/>
      <c r="R707" s="208"/>
      <c r="S707" s="239"/>
      <c r="T707" s="239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30"/>
      <c r="F708" s="230"/>
      <c r="G708" s="230"/>
      <c r="H708" s="230"/>
      <c r="I708" s="230"/>
      <c r="J708" s="230"/>
      <c r="K708" s="230"/>
      <c r="L708" s="230"/>
      <c r="M708" s="230"/>
      <c r="N708" s="230"/>
      <c r="O708" s="230"/>
      <c r="P708" s="233"/>
      <c r="Q708" s="230"/>
      <c r="R708" s="208"/>
      <c r="S708" s="239"/>
      <c r="T708" s="239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30"/>
      <c r="F709" s="230"/>
      <c r="G709" s="230"/>
      <c r="H709" s="230"/>
      <c r="I709" s="230"/>
      <c r="J709" s="230"/>
      <c r="K709" s="230"/>
      <c r="L709" s="230"/>
      <c r="M709" s="230"/>
      <c r="N709" s="230"/>
      <c r="O709" s="230"/>
      <c r="P709" s="233"/>
      <c r="Q709" s="230"/>
      <c r="R709" s="208"/>
      <c r="S709" s="239"/>
      <c r="T709" s="239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30"/>
      <c r="F710" s="230"/>
      <c r="G710" s="230"/>
      <c r="H710" s="230"/>
      <c r="I710" s="230"/>
      <c r="J710" s="230"/>
      <c r="K710" s="230"/>
      <c r="L710" s="230"/>
      <c r="M710" s="230"/>
      <c r="N710" s="230"/>
      <c r="O710" s="230"/>
      <c r="P710" s="233"/>
      <c r="Q710" s="230"/>
      <c r="R710" s="208"/>
      <c r="S710" s="239"/>
      <c r="T710" s="239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30"/>
      <c r="F711" s="230"/>
      <c r="G711" s="230"/>
      <c r="H711" s="230"/>
      <c r="I711" s="230"/>
      <c r="J711" s="230"/>
      <c r="K711" s="230"/>
      <c r="L711" s="230"/>
      <c r="M711" s="230"/>
      <c r="N711" s="230"/>
      <c r="O711" s="230"/>
      <c r="P711" s="233"/>
      <c r="Q711" s="230"/>
      <c r="R711" s="208"/>
      <c r="S711" s="239"/>
      <c r="T711" s="239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30"/>
      <c r="F712" s="230"/>
      <c r="G712" s="230"/>
      <c r="H712" s="230"/>
      <c r="I712" s="230"/>
      <c r="J712" s="230"/>
      <c r="K712" s="230"/>
      <c r="L712" s="230"/>
      <c r="M712" s="230"/>
      <c r="N712" s="230"/>
      <c r="O712" s="230"/>
      <c r="P712" s="233"/>
      <c r="Q712" s="230"/>
      <c r="R712" s="208"/>
      <c r="S712" s="239"/>
      <c r="T712" s="239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30"/>
      <c r="F713" s="230"/>
      <c r="G713" s="230"/>
      <c r="H713" s="230"/>
      <c r="I713" s="230"/>
      <c r="J713" s="230"/>
      <c r="K713" s="230"/>
      <c r="L713" s="230"/>
      <c r="M713" s="230"/>
      <c r="N713" s="230"/>
      <c r="O713" s="230"/>
      <c r="P713" s="233"/>
      <c r="Q713" s="230"/>
      <c r="R713" s="208"/>
      <c r="S713" s="239"/>
      <c r="T713" s="239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30"/>
      <c r="F714" s="230"/>
      <c r="G714" s="230"/>
      <c r="H714" s="230"/>
      <c r="I714" s="230"/>
      <c r="J714" s="230"/>
      <c r="K714" s="230"/>
      <c r="L714" s="230"/>
      <c r="M714" s="230"/>
      <c r="N714" s="230"/>
      <c r="O714" s="230"/>
      <c r="P714" s="233"/>
      <c r="Q714" s="230"/>
      <c r="R714" s="208"/>
      <c r="S714" s="239"/>
      <c r="T714" s="239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30"/>
      <c r="F715" s="230"/>
      <c r="G715" s="230"/>
      <c r="H715" s="230"/>
      <c r="I715" s="230"/>
      <c r="J715" s="230"/>
      <c r="K715" s="230"/>
      <c r="L715" s="230"/>
      <c r="M715" s="230"/>
      <c r="N715" s="230"/>
      <c r="O715" s="230"/>
      <c r="P715" s="233"/>
      <c r="Q715" s="230"/>
      <c r="R715" s="208"/>
      <c r="S715" s="239"/>
      <c r="T715" s="239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30"/>
      <c r="F716" s="230"/>
      <c r="G716" s="230"/>
      <c r="H716" s="230"/>
      <c r="I716" s="230"/>
      <c r="J716" s="230"/>
      <c r="K716" s="230"/>
      <c r="L716" s="230"/>
      <c r="M716" s="230"/>
      <c r="N716" s="230"/>
      <c r="O716" s="230"/>
      <c r="P716" s="233"/>
      <c r="Q716" s="230"/>
      <c r="R716" s="208"/>
      <c r="S716" s="239"/>
      <c r="T716" s="239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30"/>
      <c r="F717" s="230"/>
      <c r="G717" s="230"/>
      <c r="H717" s="230"/>
      <c r="I717" s="230"/>
      <c r="J717" s="230"/>
      <c r="K717" s="230"/>
      <c r="L717" s="230"/>
      <c r="M717" s="230"/>
      <c r="N717" s="230"/>
      <c r="O717" s="230"/>
      <c r="P717" s="233"/>
      <c r="Q717" s="230"/>
      <c r="R717" s="208"/>
      <c r="S717" s="239"/>
      <c r="T717" s="239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30"/>
      <c r="F718" s="230"/>
      <c r="G718" s="230"/>
      <c r="H718" s="230"/>
      <c r="I718" s="230"/>
      <c r="J718" s="230"/>
      <c r="K718" s="230"/>
      <c r="L718" s="230"/>
      <c r="M718" s="230"/>
      <c r="N718" s="230"/>
      <c r="O718" s="230"/>
      <c r="P718" s="233"/>
      <c r="Q718" s="230"/>
      <c r="R718" s="208"/>
      <c r="S718" s="239"/>
      <c r="T718" s="239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30"/>
      <c r="F719" s="230"/>
      <c r="G719" s="230"/>
      <c r="H719" s="230"/>
      <c r="I719" s="230"/>
      <c r="J719" s="230"/>
      <c r="K719" s="230"/>
      <c r="L719" s="230"/>
      <c r="M719" s="230"/>
      <c r="N719" s="230"/>
      <c r="O719" s="230"/>
      <c r="P719" s="233"/>
      <c r="Q719" s="230"/>
      <c r="R719" s="208"/>
      <c r="S719" s="239"/>
      <c r="T719" s="239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30"/>
      <c r="F720" s="230"/>
      <c r="G720" s="230"/>
      <c r="H720" s="230"/>
      <c r="I720" s="230"/>
      <c r="J720" s="230"/>
      <c r="K720" s="230"/>
      <c r="L720" s="230"/>
      <c r="M720" s="230"/>
      <c r="N720" s="230"/>
      <c r="O720" s="230"/>
      <c r="P720" s="233"/>
      <c r="Q720" s="230"/>
      <c r="R720" s="208"/>
      <c r="S720" s="239"/>
      <c r="T720" s="239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30"/>
      <c r="F721" s="230"/>
      <c r="G721" s="230"/>
      <c r="H721" s="230"/>
      <c r="I721" s="230"/>
      <c r="J721" s="230"/>
      <c r="K721" s="230"/>
      <c r="L721" s="230"/>
      <c r="M721" s="230"/>
      <c r="N721" s="230"/>
      <c r="O721" s="230"/>
      <c r="P721" s="233"/>
      <c r="Q721" s="230"/>
      <c r="R721" s="208"/>
      <c r="S721" s="239"/>
      <c r="T721" s="239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30"/>
      <c r="F722" s="230"/>
      <c r="G722" s="230"/>
      <c r="H722" s="230"/>
      <c r="I722" s="230"/>
      <c r="J722" s="230"/>
      <c r="K722" s="230"/>
      <c r="L722" s="230"/>
      <c r="M722" s="230"/>
      <c r="N722" s="230"/>
      <c r="O722" s="230"/>
      <c r="P722" s="233"/>
      <c r="Q722" s="230"/>
      <c r="R722" s="208"/>
      <c r="S722" s="239"/>
      <c r="T722" s="239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30"/>
      <c r="F723" s="230"/>
      <c r="G723" s="230"/>
      <c r="H723" s="230"/>
      <c r="I723" s="230"/>
      <c r="J723" s="230"/>
      <c r="K723" s="230"/>
      <c r="L723" s="230"/>
      <c r="M723" s="230"/>
      <c r="N723" s="230"/>
      <c r="O723" s="230"/>
      <c r="P723" s="233"/>
      <c r="Q723" s="230"/>
      <c r="R723" s="208"/>
      <c r="S723" s="239"/>
      <c r="T723" s="239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30"/>
      <c r="F724" s="230"/>
      <c r="G724" s="230"/>
      <c r="H724" s="230"/>
      <c r="I724" s="230"/>
      <c r="J724" s="230"/>
      <c r="K724" s="230"/>
      <c r="L724" s="230"/>
      <c r="M724" s="230"/>
      <c r="N724" s="230"/>
      <c r="O724" s="230"/>
      <c r="P724" s="233"/>
      <c r="Q724" s="230"/>
      <c r="R724" s="208"/>
      <c r="S724" s="239"/>
      <c r="T724" s="239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30"/>
      <c r="F725" s="230"/>
      <c r="G725" s="230"/>
      <c r="H725" s="230"/>
      <c r="I725" s="230"/>
      <c r="J725" s="230"/>
      <c r="K725" s="230"/>
      <c r="L725" s="230"/>
      <c r="M725" s="230"/>
      <c r="N725" s="230"/>
      <c r="O725" s="230"/>
      <c r="P725" s="233"/>
      <c r="Q725" s="230"/>
      <c r="R725" s="208"/>
      <c r="S725" s="239"/>
      <c r="T725" s="239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30"/>
      <c r="F726" s="230"/>
      <c r="G726" s="230"/>
      <c r="H726" s="230"/>
      <c r="I726" s="230"/>
      <c r="J726" s="230"/>
      <c r="K726" s="230"/>
      <c r="L726" s="230"/>
      <c r="M726" s="230"/>
      <c r="N726" s="230"/>
      <c r="O726" s="230"/>
      <c r="P726" s="233"/>
      <c r="Q726" s="230"/>
      <c r="R726" s="208"/>
      <c r="S726" s="239"/>
      <c r="T726" s="239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30"/>
      <c r="F727" s="230"/>
      <c r="G727" s="230"/>
      <c r="H727" s="230"/>
      <c r="I727" s="230"/>
      <c r="J727" s="230"/>
      <c r="K727" s="230"/>
      <c r="L727" s="230"/>
      <c r="M727" s="230"/>
      <c r="N727" s="230"/>
      <c r="O727" s="230"/>
      <c r="P727" s="233"/>
      <c r="Q727" s="230"/>
      <c r="R727" s="208"/>
      <c r="S727" s="239"/>
      <c r="T727" s="239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30"/>
      <c r="F728" s="230"/>
      <c r="G728" s="230"/>
      <c r="H728" s="230"/>
      <c r="I728" s="230"/>
      <c r="J728" s="230"/>
      <c r="K728" s="230"/>
      <c r="L728" s="230"/>
      <c r="M728" s="230"/>
      <c r="N728" s="230"/>
      <c r="O728" s="230"/>
      <c r="P728" s="233"/>
      <c r="Q728" s="230"/>
      <c r="R728" s="208"/>
      <c r="S728" s="239"/>
      <c r="T728" s="239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30"/>
      <c r="F729" s="230"/>
      <c r="G729" s="230"/>
      <c r="H729" s="230"/>
      <c r="I729" s="230"/>
      <c r="J729" s="230"/>
      <c r="K729" s="230"/>
      <c r="L729" s="230"/>
      <c r="M729" s="230"/>
      <c r="N729" s="230"/>
      <c r="O729" s="230"/>
      <c r="P729" s="233"/>
      <c r="Q729" s="230"/>
      <c r="R729" s="208"/>
      <c r="S729" s="239"/>
      <c r="T729" s="239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30"/>
      <c r="F730" s="230"/>
      <c r="G730" s="230"/>
      <c r="H730" s="230"/>
      <c r="I730" s="230"/>
      <c r="J730" s="230"/>
      <c r="K730" s="230"/>
      <c r="L730" s="230"/>
      <c r="M730" s="230"/>
      <c r="N730" s="230"/>
      <c r="O730" s="230"/>
      <c r="P730" s="233"/>
      <c r="Q730" s="230"/>
      <c r="R730" s="208"/>
      <c r="S730" s="239"/>
      <c r="T730" s="239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30"/>
      <c r="F731" s="230"/>
      <c r="G731" s="230"/>
      <c r="H731" s="230"/>
      <c r="I731" s="230"/>
      <c r="J731" s="230"/>
      <c r="K731" s="230"/>
      <c r="L731" s="230"/>
      <c r="M731" s="230"/>
      <c r="N731" s="230"/>
      <c r="O731" s="230"/>
      <c r="P731" s="233"/>
      <c r="Q731" s="230"/>
      <c r="R731" s="208"/>
      <c r="S731" s="239"/>
      <c r="T731" s="239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30"/>
      <c r="F732" s="230"/>
      <c r="G732" s="230"/>
      <c r="H732" s="230"/>
      <c r="I732" s="230"/>
      <c r="J732" s="230"/>
      <c r="K732" s="230"/>
      <c r="L732" s="230"/>
      <c r="M732" s="230"/>
      <c r="N732" s="230"/>
      <c r="O732" s="230"/>
      <c r="P732" s="233"/>
      <c r="Q732" s="230"/>
      <c r="R732" s="208"/>
      <c r="S732" s="239"/>
      <c r="T732" s="239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30"/>
      <c r="F733" s="230"/>
      <c r="G733" s="230"/>
      <c r="H733" s="230"/>
      <c r="I733" s="230"/>
      <c r="J733" s="230"/>
      <c r="K733" s="230"/>
      <c r="L733" s="230"/>
      <c r="M733" s="230"/>
      <c r="N733" s="230"/>
      <c r="O733" s="230"/>
      <c r="P733" s="233"/>
      <c r="Q733" s="230"/>
      <c r="R733" s="208"/>
      <c r="S733" s="239"/>
      <c r="T733" s="239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30"/>
      <c r="F734" s="230"/>
      <c r="G734" s="230"/>
      <c r="H734" s="230"/>
      <c r="I734" s="230"/>
      <c r="J734" s="230"/>
      <c r="K734" s="230"/>
      <c r="L734" s="230"/>
      <c r="M734" s="230"/>
      <c r="N734" s="230"/>
      <c r="O734" s="230"/>
      <c r="P734" s="233"/>
      <c r="Q734" s="230"/>
      <c r="R734" s="208"/>
      <c r="S734" s="239"/>
      <c r="T734" s="239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30"/>
      <c r="F735" s="230"/>
      <c r="G735" s="230"/>
      <c r="H735" s="230"/>
      <c r="I735" s="230"/>
      <c r="J735" s="230"/>
      <c r="K735" s="230"/>
      <c r="L735" s="230"/>
      <c r="M735" s="230"/>
      <c r="N735" s="230"/>
      <c r="O735" s="230"/>
      <c r="P735" s="233"/>
      <c r="Q735" s="230"/>
      <c r="R735" s="208"/>
      <c r="S735" s="239"/>
      <c r="T735" s="239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30"/>
      <c r="F736" s="230"/>
      <c r="G736" s="230"/>
      <c r="H736" s="230"/>
      <c r="I736" s="230"/>
      <c r="J736" s="230"/>
      <c r="K736" s="230"/>
      <c r="L736" s="230"/>
      <c r="M736" s="230"/>
      <c r="N736" s="230"/>
      <c r="O736" s="230"/>
      <c r="P736" s="233"/>
      <c r="Q736" s="230"/>
      <c r="R736" s="208"/>
      <c r="S736" s="239"/>
      <c r="T736" s="239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30"/>
      <c r="F737" s="230"/>
      <c r="G737" s="230"/>
      <c r="H737" s="230"/>
      <c r="I737" s="230"/>
      <c r="J737" s="230"/>
      <c r="K737" s="230"/>
      <c r="L737" s="230"/>
      <c r="M737" s="230"/>
      <c r="N737" s="230"/>
      <c r="O737" s="230"/>
      <c r="P737" s="233"/>
      <c r="Q737" s="230"/>
      <c r="R737" s="208"/>
      <c r="S737" s="239"/>
      <c r="T737" s="239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30"/>
      <c r="F738" s="230"/>
      <c r="G738" s="230"/>
      <c r="H738" s="230"/>
      <c r="I738" s="230"/>
      <c r="J738" s="230"/>
      <c r="K738" s="230"/>
      <c r="L738" s="230"/>
      <c r="M738" s="230"/>
      <c r="N738" s="230"/>
      <c r="O738" s="230"/>
      <c r="P738" s="233"/>
      <c r="Q738" s="230"/>
      <c r="R738" s="208"/>
      <c r="S738" s="239"/>
      <c r="T738" s="239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30"/>
      <c r="F739" s="230"/>
      <c r="G739" s="230"/>
      <c r="H739" s="230"/>
      <c r="I739" s="230"/>
      <c r="J739" s="230"/>
      <c r="K739" s="230"/>
      <c r="L739" s="230"/>
      <c r="M739" s="230"/>
      <c r="N739" s="230"/>
      <c r="O739" s="230"/>
      <c r="P739" s="233"/>
      <c r="Q739" s="230"/>
      <c r="R739" s="208"/>
      <c r="S739" s="239"/>
      <c r="T739" s="239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30"/>
      <c r="F740" s="230"/>
      <c r="G740" s="230"/>
      <c r="H740" s="230"/>
      <c r="I740" s="230"/>
      <c r="J740" s="230"/>
      <c r="K740" s="230"/>
      <c r="L740" s="230"/>
      <c r="M740" s="230"/>
      <c r="N740" s="230"/>
      <c r="O740" s="230"/>
      <c r="P740" s="233"/>
      <c r="Q740" s="230"/>
      <c r="R740" s="208"/>
      <c r="S740" s="239"/>
      <c r="T740" s="239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30"/>
      <c r="F741" s="230"/>
      <c r="G741" s="230"/>
      <c r="H741" s="230"/>
      <c r="I741" s="230"/>
      <c r="J741" s="230"/>
      <c r="K741" s="230"/>
      <c r="L741" s="230"/>
      <c r="M741" s="230"/>
      <c r="N741" s="230"/>
      <c r="O741" s="230"/>
      <c r="P741" s="233"/>
      <c r="Q741" s="230"/>
      <c r="R741" s="208"/>
      <c r="S741" s="239"/>
      <c r="T741" s="239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30"/>
      <c r="F742" s="230"/>
      <c r="G742" s="230"/>
      <c r="H742" s="230"/>
      <c r="I742" s="230"/>
      <c r="J742" s="230"/>
      <c r="K742" s="230"/>
      <c r="L742" s="230"/>
      <c r="M742" s="230"/>
      <c r="N742" s="230"/>
      <c r="O742" s="230"/>
      <c r="P742" s="233"/>
      <c r="Q742" s="230"/>
      <c r="R742" s="208"/>
      <c r="S742" s="239"/>
      <c r="T742" s="239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30"/>
      <c r="F743" s="230"/>
      <c r="G743" s="230"/>
      <c r="H743" s="230"/>
      <c r="I743" s="230"/>
      <c r="J743" s="230"/>
      <c r="K743" s="230"/>
      <c r="L743" s="230"/>
      <c r="M743" s="230"/>
      <c r="N743" s="230"/>
      <c r="O743" s="230"/>
      <c r="P743" s="233"/>
      <c r="Q743" s="230"/>
      <c r="R743" s="208"/>
      <c r="S743" s="239"/>
      <c r="T743" s="239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30"/>
      <c r="F744" s="230"/>
      <c r="G744" s="230"/>
      <c r="H744" s="230"/>
      <c r="I744" s="230"/>
      <c r="J744" s="230"/>
      <c r="K744" s="230"/>
      <c r="L744" s="230"/>
      <c r="M744" s="230"/>
      <c r="N744" s="230"/>
      <c r="O744" s="230"/>
      <c r="P744" s="233"/>
      <c r="Q744" s="230"/>
      <c r="R744" s="208"/>
      <c r="S744" s="239"/>
      <c r="T744" s="239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30"/>
      <c r="F745" s="230"/>
      <c r="G745" s="230"/>
      <c r="H745" s="230"/>
      <c r="I745" s="230"/>
      <c r="J745" s="230"/>
      <c r="K745" s="230"/>
      <c r="L745" s="230"/>
      <c r="M745" s="230"/>
      <c r="N745" s="230"/>
      <c r="O745" s="230"/>
      <c r="P745" s="233"/>
      <c r="Q745" s="230"/>
      <c r="R745" s="208"/>
      <c r="S745" s="239"/>
      <c r="T745" s="239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30"/>
      <c r="F746" s="230"/>
      <c r="G746" s="230"/>
      <c r="H746" s="230"/>
      <c r="I746" s="230"/>
      <c r="J746" s="230"/>
      <c r="K746" s="230"/>
      <c r="L746" s="230"/>
      <c r="M746" s="230"/>
      <c r="N746" s="230"/>
      <c r="O746" s="230"/>
      <c r="P746" s="233"/>
      <c r="Q746" s="230"/>
      <c r="R746" s="208"/>
      <c r="S746" s="239"/>
      <c r="T746" s="239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30"/>
      <c r="F747" s="230"/>
      <c r="G747" s="230"/>
      <c r="H747" s="230"/>
      <c r="I747" s="230"/>
      <c r="J747" s="230"/>
      <c r="K747" s="230"/>
      <c r="L747" s="230"/>
      <c r="M747" s="230"/>
      <c r="N747" s="230"/>
      <c r="O747" s="230"/>
      <c r="P747" s="233"/>
      <c r="Q747" s="230"/>
      <c r="R747" s="208"/>
      <c r="S747" s="239"/>
      <c r="T747" s="239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30"/>
      <c r="F748" s="230"/>
      <c r="G748" s="230"/>
      <c r="H748" s="230"/>
      <c r="I748" s="230"/>
      <c r="J748" s="230"/>
      <c r="K748" s="230"/>
      <c r="L748" s="230"/>
      <c r="M748" s="230"/>
      <c r="N748" s="230"/>
      <c r="O748" s="230"/>
      <c r="P748" s="233"/>
      <c r="Q748" s="230"/>
      <c r="R748" s="208"/>
      <c r="S748" s="239"/>
      <c r="T748" s="239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30"/>
      <c r="F749" s="230"/>
      <c r="G749" s="230"/>
      <c r="H749" s="230"/>
      <c r="I749" s="230"/>
      <c r="J749" s="230"/>
      <c r="K749" s="230"/>
      <c r="L749" s="230"/>
      <c r="M749" s="230"/>
      <c r="N749" s="230"/>
      <c r="O749" s="230"/>
      <c r="P749" s="233"/>
      <c r="Q749" s="230"/>
      <c r="R749" s="208"/>
      <c r="S749" s="239"/>
      <c r="T749" s="239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30"/>
      <c r="F750" s="230"/>
      <c r="G750" s="230"/>
      <c r="H750" s="230"/>
      <c r="I750" s="230"/>
      <c r="J750" s="230"/>
      <c r="K750" s="230"/>
      <c r="L750" s="230"/>
      <c r="M750" s="230"/>
      <c r="N750" s="230"/>
      <c r="O750" s="230"/>
      <c r="P750" s="233"/>
      <c r="Q750" s="230"/>
      <c r="R750" s="208"/>
      <c r="S750" s="239"/>
      <c r="T750" s="239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30"/>
      <c r="F751" s="230"/>
      <c r="G751" s="230"/>
      <c r="H751" s="230"/>
      <c r="I751" s="230"/>
      <c r="J751" s="230"/>
      <c r="K751" s="230"/>
      <c r="L751" s="230"/>
      <c r="M751" s="230"/>
      <c r="N751" s="230"/>
      <c r="O751" s="230"/>
      <c r="P751" s="233"/>
      <c r="Q751" s="230"/>
      <c r="R751" s="208"/>
      <c r="S751" s="239"/>
      <c r="T751" s="239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30"/>
      <c r="F752" s="230"/>
      <c r="G752" s="230"/>
      <c r="H752" s="230"/>
      <c r="I752" s="230"/>
      <c r="J752" s="230"/>
      <c r="K752" s="230"/>
      <c r="L752" s="230"/>
      <c r="M752" s="230"/>
      <c r="N752" s="230"/>
      <c r="O752" s="230"/>
      <c r="P752" s="233"/>
      <c r="Q752" s="230"/>
      <c r="R752" s="208"/>
      <c r="S752" s="239"/>
      <c r="T752" s="239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30"/>
      <c r="F753" s="230"/>
      <c r="G753" s="230"/>
      <c r="H753" s="230"/>
      <c r="I753" s="230"/>
      <c r="J753" s="230"/>
      <c r="K753" s="230"/>
      <c r="L753" s="230"/>
      <c r="M753" s="230"/>
      <c r="N753" s="230"/>
      <c r="O753" s="230"/>
      <c r="P753" s="233"/>
      <c r="Q753" s="230"/>
      <c r="R753" s="208"/>
      <c r="S753" s="239"/>
      <c r="T753" s="239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30"/>
      <c r="F754" s="230"/>
      <c r="G754" s="230"/>
      <c r="H754" s="230"/>
      <c r="I754" s="230"/>
      <c r="J754" s="230"/>
      <c r="K754" s="230"/>
      <c r="L754" s="230"/>
      <c r="M754" s="230"/>
      <c r="N754" s="230"/>
      <c r="O754" s="230"/>
      <c r="P754" s="233"/>
      <c r="Q754" s="230"/>
      <c r="R754" s="208"/>
      <c r="S754" s="239"/>
      <c r="T754" s="239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30"/>
      <c r="F755" s="230"/>
      <c r="G755" s="230"/>
      <c r="H755" s="230"/>
      <c r="I755" s="230"/>
      <c r="J755" s="230"/>
      <c r="K755" s="230"/>
      <c r="L755" s="230"/>
      <c r="M755" s="230"/>
      <c r="N755" s="230"/>
      <c r="O755" s="230"/>
      <c r="P755" s="233"/>
      <c r="Q755" s="230"/>
      <c r="R755" s="208"/>
      <c r="S755" s="239"/>
      <c r="T755" s="239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30"/>
      <c r="F756" s="230"/>
      <c r="G756" s="230"/>
      <c r="H756" s="230"/>
      <c r="I756" s="230"/>
      <c r="J756" s="230"/>
      <c r="K756" s="230"/>
      <c r="L756" s="230"/>
      <c r="M756" s="230"/>
      <c r="N756" s="230"/>
      <c r="O756" s="230"/>
      <c r="P756" s="233"/>
      <c r="Q756" s="230"/>
      <c r="R756" s="208"/>
      <c r="S756" s="239"/>
      <c r="T756" s="239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30"/>
      <c r="F757" s="230"/>
      <c r="G757" s="230"/>
      <c r="H757" s="230"/>
      <c r="I757" s="230"/>
      <c r="J757" s="230"/>
      <c r="K757" s="230"/>
      <c r="L757" s="230"/>
      <c r="M757" s="230"/>
      <c r="N757" s="230"/>
      <c r="O757" s="230"/>
      <c r="P757" s="233"/>
      <c r="Q757" s="230"/>
      <c r="R757" s="208"/>
      <c r="S757" s="239"/>
      <c r="T757" s="239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30"/>
      <c r="F758" s="230"/>
      <c r="G758" s="230"/>
      <c r="H758" s="230"/>
      <c r="I758" s="230"/>
      <c r="J758" s="230"/>
      <c r="K758" s="230"/>
      <c r="L758" s="230"/>
      <c r="M758" s="230"/>
      <c r="N758" s="230"/>
      <c r="O758" s="230"/>
      <c r="P758" s="233"/>
      <c r="Q758" s="230"/>
      <c r="R758" s="208"/>
      <c r="S758" s="239"/>
      <c r="T758" s="239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30"/>
      <c r="F759" s="230"/>
      <c r="G759" s="230"/>
      <c r="H759" s="230"/>
      <c r="I759" s="230"/>
      <c r="J759" s="230"/>
      <c r="K759" s="230"/>
      <c r="L759" s="230"/>
      <c r="M759" s="230"/>
      <c r="N759" s="230"/>
      <c r="O759" s="230"/>
      <c r="P759" s="233"/>
      <c r="Q759" s="230"/>
      <c r="R759" s="208"/>
      <c r="S759" s="239"/>
      <c r="T759" s="239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30"/>
      <c r="F760" s="230"/>
      <c r="G760" s="230"/>
      <c r="H760" s="230"/>
      <c r="I760" s="230"/>
      <c r="J760" s="230"/>
      <c r="K760" s="230"/>
      <c r="L760" s="230"/>
      <c r="M760" s="230"/>
      <c r="N760" s="230"/>
      <c r="O760" s="230"/>
      <c r="P760" s="233"/>
      <c r="Q760" s="230"/>
      <c r="R760" s="208"/>
      <c r="S760" s="239"/>
      <c r="T760" s="239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30"/>
      <c r="F761" s="230"/>
      <c r="G761" s="230"/>
      <c r="H761" s="230"/>
      <c r="I761" s="230"/>
      <c r="J761" s="230"/>
      <c r="K761" s="230"/>
      <c r="L761" s="230"/>
      <c r="M761" s="230"/>
      <c r="N761" s="230"/>
      <c r="O761" s="230"/>
      <c r="P761" s="233"/>
      <c r="Q761" s="230"/>
      <c r="R761" s="208"/>
      <c r="S761" s="239"/>
      <c r="T761" s="239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30"/>
      <c r="F762" s="230"/>
      <c r="G762" s="230"/>
      <c r="H762" s="230"/>
      <c r="I762" s="230"/>
      <c r="J762" s="230"/>
      <c r="K762" s="230"/>
      <c r="L762" s="230"/>
      <c r="M762" s="230"/>
      <c r="N762" s="230"/>
      <c r="O762" s="230"/>
      <c r="P762" s="233"/>
      <c r="Q762" s="230"/>
      <c r="R762" s="208"/>
      <c r="S762" s="239"/>
      <c r="T762" s="239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30"/>
      <c r="F763" s="230"/>
      <c r="G763" s="230"/>
      <c r="H763" s="230"/>
      <c r="I763" s="230"/>
      <c r="J763" s="230"/>
      <c r="K763" s="230"/>
      <c r="L763" s="230"/>
      <c r="M763" s="230"/>
      <c r="N763" s="230"/>
      <c r="O763" s="230"/>
      <c r="P763" s="233"/>
      <c r="Q763" s="230"/>
      <c r="R763" s="208"/>
      <c r="S763" s="239"/>
      <c r="T763" s="239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30"/>
      <c r="F764" s="230"/>
      <c r="G764" s="230"/>
      <c r="H764" s="230"/>
      <c r="I764" s="230"/>
      <c r="J764" s="230"/>
      <c r="K764" s="230"/>
      <c r="L764" s="230"/>
      <c r="M764" s="230"/>
      <c r="N764" s="230"/>
      <c r="O764" s="230"/>
      <c r="P764" s="233"/>
      <c r="Q764" s="230"/>
      <c r="R764" s="208"/>
      <c r="S764" s="239"/>
      <c r="T764" s="239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30"/>
      <c r="F765" s="230"/>
      <c r="G765" s="230"/>
      <c r="H765" s="230"/>
      <c r="I765" s="230"/>
      <c r="J765" s="230"/>
      <c r="K765" s="230"/>
      <c r="L765" s="230"/>
      <c r="M765" s="230"/>
      <c r="N765" s="230"/>
      <c r="O765" s="230"/>
      <c r="P765" s="233"/>
      <c r="Q765" s="230"/>
      <c r="R765" s="208"/>
      <c r="S765" s="239"/>
      <c r="T765" s="239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30"/>
      <c r="F766" s="230"/>
      <c r="G766" s="230"/>
      <c r="H766" s="230"/>
      <c r="I766" s="230"/>
      <c r="J766" s="230"/>
      <c r="K766" s="230"/>
      <c r="L766" s="230"/>
      <c r="M766" s="230"/>
      <c r="N766" s="230"/>
      <c r="O766" s="230"/>
      <c r="P766" s="233"/>
      <c r="Q766" s="230"/>
      <c r="R766" s="208"/>
      <c r="S766" s="239"/>
      <c r="T766" s="239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30"/>
      <c r="F767" s="230"/>
      <c r="G767" s="230"/>
      <c r="H767" s="230"/>
      <c r="I767" s="230"/>
      <c r="J767" s="230"/>
      <c r="K767" s="230"/>
      <c r="L767" s="230"/>
      <c r="M767" s="230"/>
      <c r="N767" s="230"/>
      <c r="O767" s="230"/>
      <c r="P767" s="233"/>
      <c r="Q767" s="230"/>
      <c r="R767" s="208"/>
      <c r="S767" s="239"/>
      <c r="T767" s="239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30"/>
      <c r="F768" s="230"/>
      <c r="G768" s="230"/>
      <c r="H768" s="230"/>
      <c r="I768" s="230"/>
      <c r="J768" s="230"/>
      <c r="K768" s="230"/>
      <c r="L768" s="230"/>
      <c r="M768" s="230"/>
      <c r="N768" s="230"/>
      <c r="O768" s="230"/>
      <c r="P768" s="233"/>
      <c r="Q768" s="230"/>
      <c r="R768" s="208"/>
      <c r="S768" s="239"/>
      <c r="T768" s="239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30"/>
      <c r="F769" s="230"/>
      <c r="G769" s="230"/>
      <c r="H769" s="230"/>
      <c r="I769" s="230"/>
      <c r="J769" s="230"/>
      <c r="K769" s="230"/>
      <c r="L769" s="230"/>
      <c r="M769" s="230"/>
      <c r="N769" s="230"/>
      <c r="O769" s="230"/>
      <c r="P769" s="233"/>
      <c r="Q769" s="230"/>
      <c r="R769" s="208"/>
      <c r="S769" s="239"/>
      <c r="T769" s="239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30"/>
      <c r="F770" s="230"/>
      <c r="G770" s="230"/>
      <c r="H770" s="230"/>
      <c r="I770" s="230"/>
      <c r="J770" s="230"/>
      <c r="K770" s="230"/>
      <c r="L770" s="230"/>
      <c r="M770" s="230"/>
      <c r="N770" s="230"/>
      <c r="O770" s="230"/>
      <c r="P770" s="233"/>
      <c r="Q770" s="230"/>
      <c r="R770" s="208"/>
      <c r="S770" s="239"/>
      <c r="T770" s="239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30"/>
      <c r="F771" s="230"/>
      <c r="G771" s="230"/>
      <c r="H771" s="230"/>
      <c r="I771" s="230"/>
      <c r="J771" s="230"/>
      <c r="K771" s="230"/>
      <c r="L771" s="230"/>
      <c r="M771" s="230"/>
      <c r="N771" s="230"/>
      <c r="O771" s="230"/>
      <c r="P771" s="233"/>
      <c r="Q771" s="230"/>
      <c r="R771" s="208"/>
      <c r="S771" s="239"/>
      <c r="T771" s="239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30"/>
      <c r="F772" s="230"/>
      <c r="G772" s="230"/>
      <c r="H772" s="230"/>
      <c r="I772" s="230"/>
      <c r="J772" s="230"/>
      <c r="K772" s="230"/>
      <c r="L772" s="230"/>
      <c r="M772" s="230"/>
      <c r="N772" s="230"/>
      <c r="O772" s="230"/>
      <c r="P772" s="233"/>
      <c r="Q772" s="230"/>
      <c r="R772" s="208"/>
      <c r="S772" s="239"/>
      <c r="T772" s="239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30"/>
      <c r="F773" s="230"/>
      <c r="G773" s="230"/>
      <c r="H773" s="230"/>
      <c r="I773" s="230"/>
      <c r="J773" s="230"/>
      <c r="K773" s="230"/>
      <c r="L773" s="230"/>
      <c r="M773" s="230"/>
      <c r="N773" s="230"/>
      <c r="O773" s="230"/>
      <c r="P773" s="233"/>
      <c r="Q773" s="230"/>
      <c r="R773" s="208"/>
      <c r="S773" s="239"/>
      <c r="T773" s="239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30"/>
      <c r="F774" s="230"/>
      <c r="G774" s="230"/>
      <c r="H774" s="230"/>
      <c r="I774" s="230"/>
      <c r="J774" s="230"/>
      <c r="K774" s="230"/>
      <c r="L774" s="230"/>
      <c r="M774" s="230"/>
      <c r="N774" s="230"/>
      <c r="O774" s="230"/>
      <c r="P774" s="233"/>
      <c r="Q774" s="230"/>
      <c r="R774" s="208"/>
      <c r="S774" s="239"/>
      <c r="T774" s="239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30"/>
      <c r="F775" s="230"/>
      <c r="G775" s="230"/>
      <c r="H775" s="230"/>
      <c r="I775" s="230"/>
      <c r="J775" s="230"/>
      <c r="K775" s="230"/>
      <c r="L775" s="230"/>
      <c r="M775" s="230"/>
      <c r="N775" s="230"/>
      <c r="O775" s="230"/>
      <c r="P775" s="233"/>
      <c r="Q775" s="230"/>
      <c r="R775" s="208"/>
      <c r="S775" s="239"/>
      <c r="T775" s="239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30"/>
      <c r="F776" s="230"/>
      <c r="G776" s="230"/>
      <c r="H776" s="230"/>
      <c r="I776" s="230"/>
      <c r="J776" s="230"/>
      <c r="K776" s="230"/>
      <c r="L776" s="230"/>
      <c r="M776" s="230"/>
      <c r="N776" s="230"/>
      <c r="O776" s="230"/>
      <c r="P776" s="233"/>
      <c r="Q776" s="230"/>
      <c r="R776" s="208"/>
      <c r="S776" s="239"/>
      <c r="T776" s="239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30"/>
      <c r="F777" s="230"/>
      <c r="G777" s="230"/>
      <c r="H777" s="230"/>
      <c r="I777" s="230"/>
      <c r="J777" s="230"/>
      <c r="K777" s="230"/>
      <c r="L777" s="230"/>
      <c r="M777" s="230"/>
      <c r="N777" s="230"/>
      <c r="O777" s="230"/>
      <c r="P777" s="233"/>
      <c r="Q777" s="230"/>
      <c r="R777" s="208"/>
      <c r="S777" s="239"/>
      <c r="T777" s="239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30"/>
      <c r="F778" s="230"/>
      <c r="G778" s="230"/>
      <c r="H778" s="230"/>
      <c r="I778" s="230"/>
      <c r="J778" s="230"/>
      <c r="K778" s="230"/>
      <c r="L778" s="230"/>
      <c r="M778" s="230"/>
      <c r="N778" s="230"/>
      <c r="O778" s="230"/>
      <c r="P778" s="233"/>
      <c r="Q778" s="230"/>
      <c r="R778" s="208"/>
      <c r="S778" s="239"/>
      <c r="T778" s="239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30"/>
      <c r="F779" s="230"/>
      <c r="G779" s="230"/>
      <c r="H779" s="230"/>
      <c r="I779" s="230"/>
      <c r="J779" s="230"/>
      <c r="K779" s="230"/>
      <c r="L779" s="230"/>
      <c r="M779" s="230"/>
      <c r="N779" s="230"/>
      <c r="O779" s="230"/>
      <c r="P779" s="233"/>
      <c r="Q779" s="230"/>
      <c r="R779" s="208"/>
      <c r="S779" s="239"/>
      <c r="T779" s="239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30"/>
      <c r="F780" s="230"/>
      <c r="G780" s="230"/>
      <c r="H780" s="230"/>
      <c r="I780" s="230"/>
      <c r="J780" s="230"/>
      <c r="K780" s="230"/>
      <c r="L780" s="230"/>
      <c r="M780" s="230"/>
      <c r="N780" s="230"/>
      <c r="O780" s="230"/>
      <c r="P780" s="233"/>
      <c r="Q780" s="230"/>
      <c r="R780" s="208"/>
      <c r="S780" s="239"/>
      <c r="T780" s="239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30"/>
      <c r="F781" s="230"/>
      <c r="G781" s="230"/>
      <c r="H781" s="230"/>
      <c r="I781" s="230"/>
      <c r="J781" s="230"/>
      <c r="K781" s="230"/>
      <c r="L781" s="230"/>
      <c r="M781" s="230"/>
      <c r="N781" s="230"/>
      <c r="O781" s="230"/>
      <c r="P781" s="233"/>
      <c r="Q781" s="230"/>
      <c r="R781" s="208"/>
      <c r="S781" s="239"/>
      <c r="T781" s="239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30"/>
      <c r="F782" s="230"/>
      <c r="G782" s="230"/>
      <c r="H782" s="230"/>
      <c r="I782" s="230"/>
      <c r="J782" s="230"/>
      <c r="K782" s="230"/>
      <c r="L782" s="230"/>
      <c r="M782" s="230"/>
      <c r="N782" s="230"/>
      <c r="O782" s="230"/>
      <c r="P782" s="233"/>
      <c r="Q782" s="230"/>
      <c r="R782" s="208"/>
      <c r="S782" s="239"/>
      <c r="T782" s="239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30"/>
      <c r="F783" s="230"/>
      <c r="G783" s="230"/>
      <c r="H783" s="230"/>
      <c r="I783" s="230"/>
      <c r="J783" s="230"/>
      <c r="K783" s="230"/>
      <c r="L783" s="230"/>
      <c r="M783" s="230"/>
      <c r="N783" s="230"/>
      <c r="O783" s="230"/>
      <c r="P783" s="233"/>
      <c r="Q783" s="230"/>
      <c r="R783" s="208"/>
      <c r="S783" s="239"/>
      <c r="T783" s="239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30"/>
      <c r="F784" s="230"/>
      <c r="G784" s="230"/>
      <c r="H784" s="230"/>
      <c r="I784" s="230"/>
      <c r="J784" s="230"/>
      <c r="K784" s="230"/>
      <c r="L784" s="230"/>
      <c r="M784" s="230"/>
      <c r="N784" s="230"/>
      <c r="O784" s="230"/>
      <c r="P784" s="233"/>
      <c r="Q784" s="230"/>
      <c r="R784" s="208"/>
      <c r="S784" s="239"/>
      <c r="T784" s="239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30"/>
      <c r="F785" s="230"/>
      <c r="G785" s="230"/>
      <c r="H785" s="230"/>
      <c r="I785" s="230"/>
      <c r="J785" s="230"/>
      <c r="K785" s="230"/>
      <c r="L785" s="230"/>
      <c r="M785" s="230"/>
      <c r="N785" s="230"/>
      <c r="O785" s="230"/>
      <c r="P785" s="233"/>
      <c r="Q785" s="230"/>
      <c r="R785" s="208"/>
      <c r="S785" s="239"/>
      <c r="T785" s="239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30"/>
      <c r="F786" s="230"/>
      <c r="G786" s="230"/>
      <c r="H786" s="230"/>
      <c r="I786" s="230"/>
      <c r="J786" s="230"/>
      <c r="K786" s="230"/>
      <c r="L786" s="230"/>
      <c r="M786" s="230"/>
      <c r="N786" s="230"/>
      <c r="O786" s="230"/>
      <c r="P786" s="233"/>
      <c r="Q786" s="230"/>
      <c r="R786" s="208"/>
      <c r="S786" s="239"/>
      <c r="T786" s="239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30"/>
      <c r="F787" s="230"/>
      <c r="G787" s="230"/>
      <c r="H787" s="230"/>
      <c r="I787" s="230"/>
      <c r="J787" s="230"/>
      <c r="K787" s="230"/>
      <c r="L787" s="230"/>
      <c r="M787" s="230"/>
      <c r="N787" s="230"/>
      <c r="O787" s="230"/>
      <c r="P787" s="233"/>
      <c r="Q787" s="230"/>
      <c r="R787" s="208"/>
      <c r="S787" s="239"/>
      <c r="T787" s="239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30"/>
      <c r="F788" s="230"/>
      <c r="G788" s="230"/>
      <c r="H788" s="230"/>
      <c r="I788" s="230"/>
      <c r="J788" s="230"/>
      <c r="K788" s="230"/>
      <c r="L788" s="230"/>
      <c r="M788" s="230"/>
      <c r="N788" s="230"/>
      <c r="O788" s="230"/>
      <c r="P788" s="233"/>
      <c r="Q788" s="230"/>
      <c r="R788" s="208"/>
      <c r="S788" s="239"/>
      <c r="T788" s="239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30"/>
      <c r="F789" s="230"/>
      <c r="G789" s="230"/>
      <c r="H789" s="230"/>
      <c r="I789" s="230"/>
      <c r="J789" s="230"/>
      <c r="K789" s="230"/>
      <c r="L789" s="230"/>
      <c r="M789" s="230"/>
      <c r="N789" s="230"/>
      <c r="O789" s="230"/>
      <c r="P789" s="233"/>
      <c r="Q789" s="230"/>
      <c r="R789" s="208"/>
      <c r="S789" s="239"/>
      <c r="T789" s="239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30"/>
      <c r="F790" s="230"/>
      <c r="G790" s="230"/>
      <c r="H790" s="230"/>
      <c r="I790" s="230"/>
      <c r="J790" s="230"/>
      <c r="K790" s="230"/>
      <c r="L790" s="230"/>
      <c r="M790" s="230"/>
      <c r="N790" s="230"/>
      <c r="O790" s="230"/>
      <c r="P790" s="233"/>
      <c r="Q790" s="230"/>
      <c r="R790" s="208"/>
      <c r="S790" s="239"/>
      <c r="T790" s="239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30"/>
      <c r="F791" s="230"/>
      <c r="G791" s="230"/>
      <c r="H791" s="230"/>
      <c r="I791" s="230"/>
      <c r="J791" s="230"/>
      <c r="K791" s="230"/>
      <c r="L791" s="230"/>
      <c r="M791" s="230"/>
      <c r="N791" s="230"/>
      <c r="O791" s="230"/>
      <c r="P791" s="233"/>
      <c r="Q791" s="230"/>
      <c r="R791" s="208"/>
      <c r="S791" s="239"/>
      <c r="T791" s="239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30"/>
      <c r="F792" s="230"/>
      <c r="G792" s="230"/>
      <c r="H792" s="230"/>
      <c r="I792" s="230"/>
      <c r="J792" s="230"/>
      <c r="K792" s="230"/>
      <c r="L792" s="230"/>
      <c r="M792" s="230"/>
      <c r="N792" s="230"/>
      <c r="O792" s="230"/>
      <c r="P792" s="233"/>
      <c r="Q792" s="230"/>
      <c r="R792" s="208"/>
      <c r="S792" s="239"/>
      <c r="T792" s="239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30"/>
      <c r="F793" s="230"/>
      <c r="G793" s="230"/>
      <c r="H793" s="230"/>
      <c r="I793" s="230"/>
      <c r="J793" s="230"/>
      <c r="K793" s="230"/>
      <c r="L793" s="230"/>
      <c r="M793" s="230"/>
      <c r="N793" s="230"/>
      <c r="O793" s="230"/>
      <c r="P793" s="233"/>
      <c r="Q793" s="230"/>
      <c r="R793" s="208"/>
      <c r="S793" s="239"/>
      <c r="T793" s="239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30"/>
      <c r="F794" s="230"/>
      <c r="G794" s="230"/>
      <c r="H794" s="230"/>
      <c r="I794" s="230"/>
      <c r="J794" s="230"/>
      <c r="K794" s="230"/>
      <c r="L794" s="230"/>
      <c r="M794" s="230"/>
      <c r="N794" s="230"/>
      <c r="O794" s="230"/>
      <c r="P794" s="233"/>
      <c r="Q794" s="230"/>
      <c r="R794" s="208"/>
      <c r="S794" s="239"/>
      <c r="T794" s="239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30"/>
      <c r="F795" s="230"/>
      <c r="G795" s="230"/>
      <c r="H795" s="230"/>
      <c r="I795" s="230"/>
      <c r="J795" s="230"/>
      <c r="K795" s="230"/>
      <c r="L795" s="230"/>
      <c r="M795" s="230"/>
      <c r="N795" s="230"/>
      <c r="O795" s="230"/>
      <c r="P795" s="233"/>
      <c r="Q795" s="230"/>
      <c r="R795" s="208"/>
      <c r="S795" s="239"/>
      <c r="T795" s="239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30"/>
      <c r="F796" s="230"/>
      <c r="G796" s="230"/>
      <c r="H796" s="230"/>
      <c r="I796" s="230"/>
      <c r="J796" s="230"/>
      <c r="K796" s="230"/>
      <c r="L796" s="230"/>
      <c r="M796" s="230"/>
      <c r="N796" s="230"/>
      <c r="O796" s="230"/>
      <c r="P796" s="233"/>
      <c r="Q796" s="230"/>
      <c r="R796" s="208"/>
      <c r="S796" s="239"/>
      <c r="T796" s="239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30"/>
      <c r="F797" s="230"/>
      <c r="G797" s="230"/>
      <c r="H797" s="230"/>
      <c r="I797" s="230"/>
      <c r="J797" s="230"/>
      <c r="K797" s="230"/>
      <c r="L797" s="230"/>
      <c r="M797" s="230"/>
      <c r="N797" s="230"/>
      <c r="O797" s="230"/>
      <c r="P797" s="233"/>
      <c r="Q797" s="230"/>
      <c r="R797" s="208"/>
      <c r="S797" s="239"/>
      <c r="T797" s="239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30"/>
      <c r="F798" s="230"/>
      <c r="G798" s="230"/>
      <c r="H798" s="230"/>
      <c r="I798" s="230"/>
      <c r="J798" s="230"/>
      <c r="K798" s="230"/>
      <c r="L798" s="230"/>
      <c r="M798" s="230"/>
      <c r="N798" s="230"/>
      <c r="O798" s="230"/>
      <c r="P798" s="233"/>
      <c r="Q798" s="230"/>
      <c r="R798" s="208"/>
      <c r="S798" s="239"/>
      <c r="T798" s="239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30"/>
      <c r="F799" s="230"/>
      <c r="G799" s="230"/>
      <c r="H799" s="230"/>
      <c r="I799" s="230"/>
      <c r="J799" s="230"/>
      <c r="K799" s="230"/>
      <c r="L799" s="230"/>
      <c r="M799" s="230"/>
      <c r="N799" s="230"/>
      <c r="O799" s="230"/>
      <c r="P799" s="233"/>
      <c r="Q799" s="230"/>
      <c r="R799" s="208"/>
      <c r="S799" s="239"/>
      <c r="T799" s="239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30"/>
      <c r="F800" s="230"/>
      <c r="G800" s="230"/>
      <c r="H800" s="230"/>
      <c r="I800" s="230"/>
      <c r="J800" s="230"/>
      <c r="K800" s="230"/>
      <c r="L800" s="230"/>
      <c r="M800" s="230"/>
      <c r="N800" s="230"/>
      <c r="O800" s="230"/>
      <c r="P800" s="233"/>
      <c r="Q800" s="230"/>
      <c r="R800" s="208"/>
      <c r="S800" s="239"/>
      <c r="T800" s="239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30"/>
      <c r="F801" s="230"/>
      <c r="G801" s="230"/>
      <c r="H801" s="230"/>
      <c r="I801" s="230"/>
      <c r="J801" s="230"/>
      <c r="K801" s="230"/>
      <c r="L801" s="230"/>
      <c r="M801" s="230"/>
      <c r="N801" s="230"/>
      <c r="O801" s="230"/>
      <c r="P801" s="233"/>
      <c r="Q801" s="230"/>
      <c r="R801" s="208"/>
      <c r="S801" s="239"/>
      <c r="T801" s="239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30"/>
      <c r="F802" s="230"/>
      <c r="G802" s="230"/>
      <c r="H802" s="230"/>
      <c r="I802" s="230"/>
      <c r="J802" s="230"/>
      <c r="K802" s="230"/>
      <c r="L802" s="230"/>
      <c r="M802" s="230"/>
      <c r="N802" s="230"/>
      <c r="O802" s="230"/>
      <c r="P802" s="233"/>
      <c r="Q802" s="230"/>
      <c r="R802" s="208"/>
      <c r="S802" s="239"/>
      <c r="T802" s="239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30"/>
      <c r="F803" s="230"/>
      <c r="G803" s="230"/>
      <c r="H803" s="230"/>
      <c r="I803" s="230"/>
      <c r="J803" s="230"/>
      <c r="K803" s="230"/>
      <c r="L803" s="230"/>
      <c r="M803" s="230"/>
      <c r="N803" s="230"/>
      <c r="O803" s="230"/>
      <c r="P803" s="233"/>
      <c r="Q803" s="230"/>
      <c r="R803" s="208"/>
      <c r="S803" s="239"/>
      <c r="T803" s="239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30"/>
      <c r="F804" s="230"/>
      <c r="G804" s="230"/>
      <c r="H804" s="230"/>
      <c r="I804" s="230"/>
      <c r="J804" s="230"/>
      <c r="K804" s="230"/>
      <c r="L804" s="230"/>
      <c r="M804" s="230"/>
      <c r="N804" s="230"/>
      <c r="O804" s="230"/>
      <c r="P804" s="233"/>
      <c r="Q804" s="230"/>
      <c r="R804" s="208"/>
      <c r="S804" s="239"/>
      <c r="T804" s="239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30"/>
      <c r="F805" s="230"/>
      <c r="G805" s="230"/>
      <c r="H805" s="230"/>
      <c r="I805" s="230"/>
      <c r="J805" s="230"/>
      <c r="K805" s="230"/>
      <c r="L805" s="230"/>
      <c r="M805" s="230"/>
      <c r="N805" s="230"/>
      <c r="O805" s="230"/>
      <c r="P805" s="233"/>
      <c r="Q805" s="230"/>
      <c r="R805" s="208"/>
      <c r="S805" s="239"/>
      <c r="T805" s="239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30"/>
      <c r="F806" s="230"/>
      <c r="G806" s="230"/>
      <c r="H806" s="230"/>
      <c r="I806" s="230"/>
      <c r="J806" s="230"/>
      <c r="K806" s="230"/>
      <c r="L806" s="230"/>
      <c r="M806" s="230"/>
      <c r="N806" s="230"/>
      <c r="O806" s="230"/>
      <c r="P806" s="233"/>
      <c r="Q806" s="230"/>
      <c r="R806" s="208"/>
      <c r="S806" s="239"/>
      <c r="T806" s="239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30"/>
      <c r="F807" s="230"/>
      <c r="G807" s="230"/>
      <c r="H807" s="230"/>
      <c r="I807" s="230"/>
      <c r="J807" s="230"/>
      <c r="K807" s="230"/>
      <c r="L807" s="230"/>
      <c r="M807" s="230"/>
      <c r="N807" s="230"/>
      <c r="O807" s="230"/>
      <c r="P807" s="233"/>
      <c r="Q807" s="230"/>
      <c r="R807" s="208"/>
      <c r="S807" s="239"/>
      <c r="T807" s="239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30"/>
      <c r="F808" s="230"/>
      <c r="G808" s="230"/>
      <c r="H808" s="230"/>
      <c r="I808" s="230"/>
      <c r="J808" s="230"/>
      <c r="K808" s="230"/>
      <c r="L808" s="230"/>
      <c r="M808" s="230"/>
      <c r="N808" s="230"/>
      <c r="O808" s="230"/>
      <c r="P808" s="233"/>
      <c r="Q808" s="230"/>
      <c r="R808" s="208"/>
      <c r="S808" s="239"/>
      <c r="T808" s="239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30"/>
      <c r="F809" s="230"/>
      <c r="G809" s="230"/>
      <c r="H809" s="230"/>
      <c r="I809" s="230"/>
      <c r="J809" s="230"/>
      <c r="K809" s="230"/>
      <c r="L809" s="230"/>
      <c r="M809" s="230"/>
      <c r="N809" s="230"/>
      <c r="O809" s="230"/>
      <c r="P809" s="233"/>
      <c r="Q809" s="230"/>
      <c r="R809" s="208"/>
      <c r="S809" s="239"/>
      <c r="T809" s="239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30"/>
      <c r="F810" s="230"/>
      <c r="G810" s="230"/>
      <c r="H810" s="230"/>
      <c r="I810" s="230"/>
      <c r="J810" s="230"/>
      <c r="K810" s="230"/>
      <c r="L810" s="230"/>
      <c r="M810" s="230"/>
      <c r="N810" s="230"/>
      <c r="O810" s="230"/>
      <c r="P810" s="233"/>
      <c r="Q810" s="230"/>
      <c r="R810" s="208"/>
      <c r="S810" s="239"/>
      <c r="T810" s="239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30"/>
      <c r="F811" s="230"/>
      <c r="G811" s="230"/>
      <c r="H811" s="230"/>
      <c r="I811" s="230"/>
      <c r="J811" s="230"/>
      <c r="K811" s="230"/>
      <c r="L811" s="230"/>
      <c r="M811" s="230"/>
      <c r="N811" s="230"/>
      <c r="O811" s="230"/>
      <c r="P811" s="233"/>
      <c r="Q811" s="230"/>
      <c r="R811" s="208"/>
      <c r="S811" s="239"/>
      <c r="T811" s="239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30"/>
      <c r="F812" s="230"/>
      <c r="G812" s="230"/>
      <c r="H812" s="230"/>
      <c r="I812" s="230"/>
      <c r="J812" s="230"/>
      <c r="K812" s="230"/>
      <c r="L812" s="230"/>
      <c r="M812" s="230"/>
      <c r="N812" s="230"/>
      <c r="O812" s="230"/>
      <c r="P812" s="233"/>
      <c r="Q812" s="230"/>
      <c r="R812" s="208"/>
      <c r="S812" s="239"/>
      <c r="T812" s="239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30"/>
      <c r="F813" s="230"/>
      <c r="G813" s="230"/>
      <c r="H813" s="230"/>
      <c r="I813" s="230"/>
      <c r="J813" s="230"/>
      <c r="K813" s="230"/>
      <c r="L813" s="230"/>
      <c r="M813" s="230"/>
      <c r="N813" s="230"/>
      <c r="O813" s="230"/>
      <c r="P813" s="233"/>
      <c r="Q813" s="230"/>
      <c r="R813" s="208"/>
      <c r="S813" s="239"/>
      <c r="T813" s="239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30"/>
      <c r="F814" s="230"/>
      <c r="G814" s="230"/>
      <c r="H814" s="230"/>
      <c r="I814" s="230"/>
      <c r="J814" s="230"/>
      <c r="K814" s="230"/>
      <c r="L814" s="230"/>
      <c r="M814" s="230"/>
      <c r="N814" s="230"/>
      <c r="O814" s="230"/>
      <c r="P814" s="233"/>
      <c r="Q814" s="230"/>
      <c r="R814" s="208"/>
      <c r="S814" s="239"/>
      <c r="T814" s="239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30"/>
      <c r="F815" s="230"/>
      <c r="G815" s="230"/>
      <c r="H815" s="230"/>
      <c r="I815" s="230"/>
      <c r="J815" s="230"/>
      <c r="K815" s="230"/>
      <c r="L815" s="230"/>
      <c r="M815" s="230"/>
      <c r="N815" s="230"/>
      <c r="O815" s="230"/>
      <c r="P815" s="233"/>
      <c r="Q815" s="230"/>
      <c r="R815" s="208"/>
      <c r="S815" s="239"/>
      <c r="T815" s="239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30"/>
      <c r="F816" s="230"/>
      <c r="G816" s="230"/>
      <c r="H816" s="230"/>
      <c r="I816" s="230"/>
      <c r="J816" s="230"/>
      <c r="K816" s="230"/>
      <c r="L816" s="230"/>
      <c r="M816" s="230"/>
      <c r="N816" s="230"/>
      <c r="O816" s="230"/>
      <c r="P816" s="233"/>
      <c r="Q816" s="230"/>
      <c r="R816" s="208"/>
      <c r="S816" s="239"/>
      <c r="T816" s="239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30"/>
      <c r="F817" s="230"/>
      <c r="G817" s="230"/>
      <c r="H817" s="230"/>
      <c r="I817" s="230"/>
      <c r="J817" s="230"/>
      <c r="K817" s="230"/>
      <c r="L817" s="230"/>
      <c r="M817" s="230"/>
      <c r="N817" s="230"/>
      <c r="O817" s="230"/>
      <c r="P817" s="233"/>
      <c r="Q817" s="230"/>
      <c r="R817" s="208"/>
      <c r="S817" s="239"/>
      <c r="T817" s="239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30"/>
      <c r="F818" s="230"/>
      <c r="G818" s="230"/>
      <c r="H818" s="230"/>
      <c r="I818" s="230"/>
      <c r="J818" s="230"/>
      <c r="K818" s="230"/>
      <c r="L818" s="230"/>
      <c r="M818" s="230"/>
      <c r="N818" s="230"/>
      <c r="O818" s="230"/>
      <c r="P818" s="233"/>
      <c r="Q818" s="230"/>
      <c r="R818" s="208"/>
      <c r="S818" s="239"/>
      <c r="T818" s="239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30"/>
      <c r="F819" s="230"/>
      <c r="G819" s="230"/>
      <c r="H819" s="230"/>
      <c r="I819" s="230"/>
      <c r="J819" s="230"/>
      <c r="K819" s="230"/>
      <c r="L819" s="230"/>
      <c r="M819" s="230"/>
      <c r="N819" s="230"/>
      <c r="O819" s="230"/>
      <c r="P819" s="233"/>
      <c r="Q819" s="230"/>
      <c r="R819" s="208"/>
      <c r="S819" s="239"/>
      <c r="T819" s="239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30"/>
      <c r="F820" s="230"/>
      <c r="G820" s="230"/>
      <c r="H820" s="230"/>
      <c r="I820" s="230"/>
      <c r="J820" s="230"/>
      <c r="K820" s="230"/>
      <c r="L820" s="230"/>
      <c r="M820" s="230"/>
      <c r="N820" s="230"/>
      <c r="O820" s="230"/>
      <c r="P820" s="233"/>
      <c r="Q820" s="230"/>
      <c r="R820" s="208"/>
      <c r="S820" s="239"/>
      <c r="T820" s="239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30"/>
      <c r="F821" s="230"/>
      <c r="G821" s="230"/>
      <c r="H821" s="230"/>
      <c r="I821" s="230"/>
      <c r="J821" s="230"/>
      <c r="K821" s="230"/>
      <c r="L821" s="230"/>
      <c r="M821" s="230"/>
      <c r="N821" s="230"/>
      <c r="O821" s="230"/>
      <c r="P821" s="233"/>
      <c r="Q821" s="230"/>
      <c r="R821" s="208"/>
      <c r="S821" s="239"/>
      <c r="T821" s="239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30"/>
      <c r="F822" s="230"/>
      <c r="G822" s="230"/>
      <c r="H822" s="230"/>
      <c r="I822" s="230"/>
      <c r="J822" s="230"/>
      <c r="K822" s="230"/>
      <c r="L822" s="230"/>
      <c r="M822" s="230"/>
      <c r="N822" s="230"/>
      <c r="O822" s="230"/>
      <c r="P822" s="233"/>
      <c r="Q822" s="230"/>
      <c r="R822" s="208"/>
      <c r="S822" s="239"/>
      <c r="T822" s="239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30"/>
      <c r="F823" s="230"/>
      <c r="G823" s="230"/>
      <c r="H823" s="230"/>
      <c r="I823" s="230"/>
      <c r="J823" s="230"/>
      <c r="K823" s="230"/>
      <c r="L823" s="230"/>
      <c r="M823" s="230"/>
      <c r="N823" s="230"/>
      <c r="O823" s="230"/>
      <c r="P823" s="233"/>
      <c r="Q823" s="230"/>
      <c r="R823" s="208"/>
      <c r="S823" s="239"/>
      <c r="T823" s="239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30"/>
      <c r="F824" s="230"/>
      <c r="G824" s="230"/>
      <c r="H824" s="230"/>
      <c r="I824" s="230"/>
      <c r="J824" s="230"/>
      <c r="K824" s="230"/>
      <c r="L824" s="230"/>
      <c r="M824" s="230"/>
      <c r="N824" s="230"/>
      <c r="O824" s="230"/>
      <c r="P824" s="233"/>
      <c r="Q824" s="230"/>
      <c r="R824" s="208"/>
      <c r="S824" s="239"/>
      <c r="T824" s="239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30"/>
      <c r="F825" s="230"/>
      <c r="G825" s="230"/>
      <c r="H825" s="230"/>
      <c r="I825" s="230"/>
      <c r="J825" s="230"/>
      <c r="K825" s="230"/>
      <c r="L825" s="230"/>
      <c r="M825" s="230"/>
      <c r="N825" s="230"/>
      <c r="O825" s="230"/>
      <c r="P825" s="233"/>
      <c r="Q825" s="230"/>
      <c r="R825" s="208"/>
      <c r="S825" s="239"/>
      <c r="T825" s="239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30"/>
      <c r="F826" s="230"/>
      <c r="G826" s="230"/>
      <c r="H826" s="230"/>
      <c r="I826" s="230"/>
      <c r="J826" s="230"/>
      <c r="K826" s="230"/>
      <c r="L826" s="230"/>
      <c r="M826" s="230"/>
      <c r="N826" s="230"/>
      <c r="O826" s="230"/>
      <c r="P826" s="233"/>
      <c r="Q826" s="230"/>
      <c r="R826" s="208"/>
      <c r="S826" s="239"/>
      <c r="T826" s="239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30"/>
      <c r="F827" s="230"/>
      <c r="G827" s="230"/>
      <c r="H827" s="230"/>
      <c r="I827" s="230"/>
      <c r="J827" s="230"/>
      <c r="K827" s="230"/>
      <c r="L827" s="230"/>
      <c r="M827" s="230"/>
      <c r="N827" s="230"/>
      <c r="O827" s="230"/>
      <c r="P827" s="233"/>
      <c r="Q827" s="230"/>
      <c r="R827" s="208"/>
      <c r="S827" s="239"/>
      <c r="T827" s="239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30"/>
      <c r="F828" s="230"/>
      <c r="G828" s="230"/>
      <c r="H828" s="230"/>
      <c r="I828" s="230"/>
      <c r="J828" s="230"/>
      <c r="K828" s="230"/>
      <c r="L828" s="230"/>
      <c r="M828" s="230"/>
      <c r="N828" s="230"/>
      <c r="O828" s="230"/>
      <c r="P828" s="233"/>
      <c r="Q828" s="230"/>
      <c r="R828" s="208"/>
      <c r="S828" s="239"/>
      <c r="T828" s="239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30"/>
      <c r="F829" s="230"/>
      <c r="G829" s="230"/>
      <c r="H829" s="230"/>
      <c r="I829" s="230"/>
      <c r="J829" s="230"/>
      <c r="K829" s="230"/>
      <c r="L829" s="230"/>
      <c r="M829" s="230"/>
      <c r="N829" s="230"/>
      <c r="O829" s="230"/>
      <c r="P829" s="233"/>
      <c r="Q829" s="230"/>
      <c r="R829" s="208"/>
      <c r="S829" s="239"/>
      <c r="T829" s="239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30"/>
      <c r="F830" s="230"/>
      <c r="G830" s="230"/>
      <c r="H830" s="230"/>
      <c r="I830" s="230"/>
      <c r="J830" s="230"/>
      <c r="K830" s="230"/>
      <c r="L830" s="230"/>
      <c r="M830" s="230"/>
      <c r="N830" s="230"/>
      <c r="O830" s="230"/>
      <c r="P830" s="233"/>
      <c r="Q830" s="230"/>
      <c r="R830" s="208"/>
      <c r="S830" s="239"/>
      <c r="T830" s="239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30"/>
      <c r="F831" s="230"/>
      <c r="G831" s="230"/>
      <c r="H831" s="230"/>
      <c r="I831" s="230"/>
      <c r="J831" s="230"/>
      <c r="K831" s="230"/>
      <c r="L831" s="230"/>
      <c r="M831" s="230"/>
      <c r="N831" s="230"/>
      <c r="O831" s="230"/>
      <c r="P831" s="233"/>
      <c r="Q831" s="230"/>
      <c r="R831" s="208"/>
      <c r="S831" s="239"/>
      <c r="T831" s="239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30"/>
      <c r="F832" s="230"/>
      <c r="G832" s="230"/>
      <c r="H832" s="230"/>
      <c r="I832" s="230"/>
      <c r="J832" s="230"/>
      <c r="K832" s="230"/>
      <c r="L832" s="230"/>
      <c r="M832" s="230"/>
      <c r="N832" s="230"/>
      <c r="O832" s="230"/>
      <c r="P832" s="233"/>
      <c r="Q832" s="230"/>
      <c r="R832" s="208"/>
      <c r="S832" s="239"/>
      <c r="T832" s="239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30"/>
      <c r="F833" s="230"/>
      <c r="G833" s="230"/>
      <c r="H833" s="230"/>
      <c r="I833" s="230"/>
      <c r="J833" s="230"/>
      <c r="K833" s="230"/>
      <c r="L833" s="230"/>
      <c r="M833" s="230"/>
      <c r="N833" s="230"/>
      <c r="O833" s="230"/>
      <c r="P833" s="233"/>
      <c r="Q833" s="230"/>
      <c r="R833" s="208"/>
      <c r="S833" s="239"/>
      <c r="T833" s="239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30"/>
      <c r="F834" s="230"/>
      <c r="G834" s="230"/>
      <c r="H834" s="230"/>
      <c r="I834" s="230"/>
      <c r="J834" s="230"/>
      <c r="K834" s="230"/>
      <c r="L834" s="230"/>
      <c r="M834" s="230"/>
      <c r="N834" s="230"/>
      <c r="O834" s="230"/>
      <c r="P834" s="233"/>
      <c r="Q834" s="230"/>
      <c r="R834" s="208"/>
      <c r="S834" s="239"/>
      <c r="T834" s="239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30"/>
      <c r="F835" s="230"/>
      <c r="G835" s="230"/>
      <c r="H835" s="230"/>
      <c r="I835" s="230"/>
      <c r="J835" s="230"/>
      <c r="K835" s="230"/>
      <c r="L835" s="230"/>
      <c r="M835" s="230"/>
      <c r="N835" s="230"/>
      <c r="O835" s="230"/>
      <c r="P835" s="233"/>
      <c r="Q835" s="230"/>
      <c r="R835" s="208"/>
      <c r="S835" s="239"/>
      <c r="T835" s="239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30"/>
      <c r="F836" s="230"/>
      <c r="G836" s="230"/>
      <c r="H836" s="230"/>
      <c r="I836" s="230"/>
      <c r="J836" s="230"/>
      <c r="K836" s="230"/>
      <c r="L836" s="230"/>
      <c r="M836" s="230"/>
      <c r="N836" s="230"/>
      <c r="O836" s="230"/>
      <c r="P836" s="233"/>
      <c r="Q836" s="230"/>
      <c r="R836" s="208"/>
      <c r="S836" s="239"/>
      <c r="T836" s="239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30"/>
      <c r="F837" s="230"/>
      <c r="G837" s="230"/>
      <c r="H837" s="230"/>
      <c r="I837" s="230"/>
      <c r="J837" s="230"/>
      <c r="K837" s="230"/>
      <c r="L837" s="230"/>
      <c r="M837" s="230"/>
      <c r="N837" s="230"/>
      <c r="O837" s="230"/>
      <c r="P837" s="233"/>
      <c r="Q837" s="230"/>
      <c r="R837" s="208"/>
      <c r="S837" s="239"/>
      <c r="T837" s="239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30"/>
      <c r="F838" s="230"/>
      <c r="G838" s="230"/>
      <c r="H838" s="230"/>
      <c r="I838" s="230"/>
      <c r="J838" s="230"/>
      <c r="K838" s="230"/>
      <c r="L838" s="230"/>
      <c r="M838" s="230"/>
      <c r="N838" s="230"/>
      <c r="O838" s="230"/>
      <c r="P838" s="233"/>
      <c r="Q838" s="230"/>
      <c r="R838" s="208"/>
      <c r="S838" s="239"/>
      <c r="T838" s="239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30"/>
      <c r="F839" s="230"/>
      <c r="G839" s="230"/>
      <c r="H839" s="230"/>
      <c r="I839" s="230"/>
      <c r="J839" s="230"/>
      <c r="K839" s="230"/>
      <c r="L839" s="230"/>
      <c r="M839" s="230"/>
      <c r="N839" s="230"/>
      <c r="O839" s="230"/>
      <c r="P839" s="233"/>
      <c r="Q839" s="230"/>
      <c r="R839" s="208"/>
      <c r="S839" s="239"/>
      <c r="T839" s="239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30"/>
      <c r="F840" s="230"/>
      <c r="G840" s="230"/>
      <c r="H840" s="230"/>
      <c r="I840" s="230"/>
      <c r="J840" s="230"/>
      <c r="K840" s="230"/>
      <c r="L840" s="230"/>
      <c r="M840" s="230"/>
      <c r="N840" s="230"/>
      <c r="O840" s="230"/>
      <c r="P840" s="233"/>
      <c r="Q840" s="230"/>
      <c r="R840" s="208"/>
      <c r="S840" s="239"/>
      <c r="T840" s="239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30"/>
      <c r="F841" s="230"/>
      <c r="G841" s="230"/>
      <c r="H841" s="230"/>
      <c r="I841" s="230"/>
      <c r="J841" s="230"/>
      <c r="K841" s="230"/>
      <c r="L841" s="230"/>
      <c r="M841" s="230"/>
      <c r="N841" s="230"/>
      <c r="O841" s="230"/>
      <c r="P841" s="233"/>
      <c r="Q841" s="230"/>
      <c r="R841" s="208"/>
      <c r="S841" s="239"/>
      <c r="T841" s="239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30"/>
      <c r="F842" s="230"/>
      <c r="G842" s="230"/>
      <c r="H842" s="230"/>
      <c r="I842" s="230"/>
      <c r="J842" s="230"/>
      <c r="K842" s="230"/>
      <c r="L842" s="230"/>
      <c r="M842" s="230"/>
      <c r="N842" s="230"/>
      <c r="O842" s="230"/>
      <c r="P842" s="233"/>
      <c r="Q842" s="230"/>
      <c r="R842" s="208"/>
      <c r="S842" s="239"/>
      <c r="T842" s="239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30"/>
      <c r="F843" s="230"/>
      <c r="G843" s="230"/>
      <c r="H843" s="230"/>
      <c r="I843" s="230"/>
      <c r="J843" s="230"/>
      <c r="K843" s="230"/>
      <c r="L843" s="230"/>
      <c r="M843" s="230"/>
      <c r="N843" s="230"/>
      <c r="O843" s="230"/>
      <c r="P843" s="233"/>
      <c r="Q843" s="230"/>
      <c r="R843" s="208"/>
      <c r="S843" s="239"/>
      <c r="T843" s="239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30"/>
      <c r="F844" s="230"/>
      <c r="G844" s="230"/>
      <c r="H844" s="230"/>
      <c r="I844" s="230"/>
      <c r="J844" s="230"/>
      <c r="K844" s="230"/>
      <c r="L844" s="230"/>
      <c r="M844" s="230"/>
      <c r="N844" s="230"/>
      <c r="O844" s="230"/>
      <c r="P844" s="233"/>
      <c r="Q844" s="230"/>
      <c r="R844" s="208"/>
      <c r="S844" s="239"/>
      <c r="T844" s="239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30"/>
      <c r="F845" s="230"/>
      <c r="G845" s="230"/>
      <c r="H845" s="230"/>
      <c r="I845" s="230"/>
      <c r="J845" s="230"/>
      <c r="K845" s="230"/>
      <c r="L845" s="230"/>
      <c r="M845" s="230"/>
      <c r="N845" s="230"/>
      <c r="O845" s="230"/>
      <c r="P845" s="233"/>
      <c r="Q845" s="230"/>
      <c r="R845" s="208"/>
      <c r="S845" s="239"/>
      <c r="T845" s="239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30"/>
      <c r="F846" s="230"/>
      <c r="G846" s="230"/>
      <c r="H846" s="230"/>
      <c r="I846" s="230"/>
      <c r="J846" s="230"/>
      <c r="K846" s="230"/>
      <c r="L846" s="230"/>
      <c r="M846" s="230"/>
      <c r="N846" s="230"/>
      <c r="O846" s="230"/>
      <c r="P846" s="233"/>
      <c r="Q846" s="230"/>
      <c r="R846" s="208"/>
      <c r="S846" s="239"/>
      <c r="T846" s="239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30"/>
      <c r="F847" s="230"/>
      <c r="G847" s="230"/>
      <c r="H847" s="230"/>
      <c r="I847" s="230"/>
      <c r="J847" s="230"/>
      <c r="K847" s="230"/>
      <c r="L847" s="230"/>
      <c r="M847" s="230"/>
      <c r="N847" s="230"/>
      <c r="O847" s="230"/>
      <c r="P847" s="233"/>
      <c r="Q847" s="230"/>
      <c r="R847" s="208"/>
      <c r="S847" s="239"/>
      <c r="T847" s="239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30"/>
      <c r="F848" s="230"/>
      <c r="G848" s="230"/>
      <c r="H848" s="230"/>
      <c r="I848" s="230"/>
      <c r="J848" s="230"/>
      <c r="K848" s="230"/>
      <c r="L848" s="230"/>
      <c r="M848" s="230"/>
      <c r="N848" s="230"/>
      <c r="O848" s="230"/>
      <c r="P848" s="233"/>
      <c r="Q848" s="230"/>
      <c r="R848" s="208"/>
      <c r="S848" s="239"/>
      <c r="T848" s="239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30"/>
      <c r="F849" s="230"/>
      <c r="G849" s="230"/>
      <c r="H849" s="230"/>
      <c r="I849" s="230"/>
      <c r="J849" s="230"/>
      <c r="K849" s="230"/>
      <c r="L849" s="230"/>
      <c r="M849" s="230"/>
      <c r="N849" s="230"/>
      <c r="O849" s="230"/>
      <c r="P849" s="233"/>
      <c r="Q849" s="230"/>
      <c r="R849" s="208"/>
      <c r="S849" s="239"/>
      <c r="T849" s="239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30"/>
      <c r="F850" s="230"/>
      <c r="G850" s="230"/>
      <c r="H850" s="230"/>
      <c r="I850" s="230"/>
      <c r="J850" s="230"/>
      <c r="K850" s="230"/>
      <c r="L850" s="230"/>
      <c r="M850" s="230"/>
      <c r="N850" s="230"/>
      <c r="O850" s="230"/>
      <c r="P850" s="233"/>
      <c r="Q850" s="230"/>
      <c r="R850" s="208"/>
      <c r="S850" s="239"/>
      <c r="T850" s="239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30"/>
      <c r="F851" s="230"/>
      <c r="G851" s="230"/>
      <c r="H851" s="230"/>
      <c r="I851" s="230"/>
      <c r="J851" s="230"/>
      <c r="K851" s="230"/>
      <c r="L851" s="230"/>
      <c r="M851" s="230"/>
      <c r="N851" s="230"/>
      <c r="O851" s="230"/>
      <c r="P851" s="233"/>
      <c r="Q851" s="230"/>
      <c r="R851" s="208"/>
      <c r="S851" s="239"/>
      <c r="T851" s="239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30"/>
      <c r="F852" s="230"/>
      <c r="G852" s="230"/>
      <c r="H852" s="230"/>
      <c r="I852" s="230"/>
      <c r="J852" s="230"/>
      <c r="K852" s="230"/>
      <c r="L852" s="230"/>
      <c r="M852" s="230"/>
      <c r="N852" s="230"/>
      <c r="O852" s="230"/>
      <c r="P852" s="233"/>
      <c r="Q852" s="230"/>
      <c r="R852" s="208"/>
      <c r="S852" s="239"/>
      <c r="T852" s="239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30"/>
      <c r="F853" s="230"/>
      <c r="G853" s="230"/>
      <c r="H853" s="230"/>
      <c r="I853" s="230"/>
      <c r="J853" s="230"/>
      <c r="K853" s="230"/>
      <c r="L853" s="230"/>
      <c r="M853" s="230"/>
      <c r="N853" s="230"/>
      <c r="O853" s="230"/>
      <c r="P853" s="233"/>
      <c r="Q853" s="230"/>
      <c r="R853" s="208"/>
      <c r="S853" s="239"/>
      <c r="T853" s="239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30"/>
      <c r="F854" s="230"/>
      <c r="G854" s="230"/>
      <c r="H854" s="230"/>
      <c r="I854" s="230"/>
      <c r="J854" s="230"/>
      <c r="K854" s="230"/>
      <c r="L854" s="230"/>
      <c r="M854" s="230"/>
      <c r="N854" s="230"/>
      <c r="O854" s="230"/>
      <c r="P854" s="233"/>
      <c r="Q854" s="230"/>
      <c r="R854" s="208"/>
      <c r="S854" s="239"/>
      <c r="T854" s="239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30"/>
      <c r="F855" s="230"/>
      <c r="G855" s="230"/>
      <c r="H855" s="230"/>
      <c r="I855" s="230"/>
      <c r="J855" s="230"/>
      <c r="K855" s="230"/>
      <c r="L855" s="230"/>
      <c r="M855" s="230"/>
      <c r="N855" s="230"/>
      <c r="O855" s="230"/>
      <c r="P855" s="233"/>
      <c r="Q855" s="230"/>
      <c r="R855" s="208"/>
      <c r="S855" s="239"/>
      <c r="T855" s="239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30"/>
      <c r="F856" s="230"/>
      <c r="G856" s="230"/>
      <c r="H856" s="230"/>
      <c r="I856" s="230"/>
      <c r="J856" s="230"/>
      <c r="K856" s="230"/>
      <c r="L856" s="230"/>
      <c r="M856" s="230"/>
      <c r="N856" s="230"/>
      <c r="O856" s="230"/>
      <c r="P856" s="233"/>
      <c r="Q856" s="230"/>
      <c r="R856" s="208"/>
      <c r="S856" s="239"/>
      <c r="T856" s="239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30"/>
      <c r="F857" s="230"/>
      <c r="G857" s="230"/>
      <c r="H857" s="230"/>
      <c r="I857" s="230"/>
      <c r="J857" s="230"/>
      <c r="K857" s="230"/>
      <c r="L857" s="230"/>
      <c r="M857" s="230"/>
      <c r="N857" s="230"/>
      <c r="O857" s="230"/>
      <c r="P857" s="233"/>
      <c r="Q857" s="230"/>
      <c r="R857" s="208"/>
      <c r="S857" s="239"/>
      <c r="T857" s="239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30"/>
      <c r="F858" s="230"/>
      <c r="G858" s="230"/>
      <c r="H858" s="230"/>
      <c r="I858" s="230"/>
      <c r="J858" s="230"/>
      <c r="K858" s="230"/>
      <c r="L858" s="230"/>
      <c r="M858" s="230"/>
      <c r="N858" s="230"/>
      <c r="O858" s="230"/>
      <c r="P858" s="233"/>
      <c r="Q858" s="230"/>
      <c r="R858" s="208"/>
      <c r="S858" s="239"/>
      <c r="T858" s="239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30"/>
      <c r="F859" s="230"/>
      <c r="G859" s="230"/>
      <c r="H859" s="230"/>
      <c r="I859" s="230"/>
      <c r="J859" s="230"/>
      <c r="K859" s="230"/>
      <c r="L859" s="230"/>
      <c r="M859" s="230"/>
      <c r="N859" s="230"/>
      <c r="O859" s="230"/>
      <c r="P859" s="233"/>
      <c r="Q859" s="230"/>
      <c r="R859" s="208"/>
      <c r="S859" s="239"/>
      <c r="T859" s="239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30"/>
      <c r="F860" s="230"/>
      <c r="G860" s="230"/>
      <c r="H860" s="230"/>
      <c r="I860" s="230"/>
      <c r="J860" s="230"/>
      <c r="K860" s="230"/>
      <c r="L860" s="230"/>
      <c r="M860" s="230"/>
      <c r="N860" s="230"/>
      <c r="O860" s="230"/>
      <c r="P860" s="233"/>
      <c r="Q860" s="230"/>
      <c r="R860" s="208"/>
      <c r="S860" s="239"/>
      <c r="T860" s="239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30"/>
      <c r="F861" s="230"/>
      <c r="G861" s="230"/>
      <c r="H861" s="230"/>
      <c r="I861" s="230"/>
      <c r="J861" s="230"/>
      <c r="K861" s="230"/>
      <c r="L861" s="230"/>
      <c r="M861" s="230"/>
      <c r="N861" s="230"/>
      <c r="O861" s="230"/>
      <c r="P861" s="233"/>
      <c r="Q861" s="230"/>
      <c r="R861" s="208"/>
      <c r="S861" s="239"/>
      <c r="T861" s="239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30"/>
      <c r="F862" s="230"/>
      <c r="G862" s="230"/>
      <c r="H862" s="230"/>
      <c r="I862" s="230"/>
      <c r="J862" s="230"/>
      <c r="K862" s="230"/>
      <c r="L862" s="230"/>
      <c r="M862" s="230"/>
      <c r="N862" s="230"/>
      <c r="O862" s="230"/>
      <c r="P862" s="233"/>
      <c r="Q862" s="230"/>
      <c r="R862" s="208"/>
      <c r="S862" s="239"/>
      <c r="T862" s="239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30"/>
      <c r="F863" s="230"/>
      <c r="G863" s="230"/>
      <c r="H863" s="230"/>
      <c r="I863" s="230"/>
      <c r="J863" s="230"/>
      <c r="K863" s="230"/>
      <c r="L863" s="230"/>
      <c r="M863" s="230"/>
      <c r="N863" s="230"/>
      <c r="O863" s="230"/>
      <c r="P863" s="233"/>
      <c r="Q863" s="230"/>
      <c r="R863" s="208"/>
      <c r="S863" s="239"/>
      <c r="T863" s="239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30"/>
      <c r="F864" s="230"/>
      <c r="G864" s="230"/>
      <c r="H864" s="230"/>
      <c r="I864" s="230"/>
      <c r="J864" s="230"/>
      <c r="K864" s="230"/>
      <c r="L864" s="230"/>
      <c r="M864" s="230"/>
      <c r="N864" s="230"/>
      <c r="O864" s="230"/>
      <c r="P864" s="233"/>
      <c r="Q864" s="230"/>
      <c r="R864" s="208"/>
      <c r="S864" s="239"/>
      <c r="T864" s="239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30"/>
      <c r="F865" s="230"/>
      <c r="G865" s="230"/>
      <c r="H865" s="230"/>
      <c r="I865" s="230"/>
      <c r="J865" s="230"/>
      <c r="K865" s="230"/>
      <c r="L865" s="230"/>
      <c r="M865" s="230"/>
      <c r="N865" s="230"/>
      <c r="O865" s="230"/>
      <c r="P865" s="233"/>
      <c r="Q865" s="230"/>
      <c r="R865" s="208"/>
      <c r="S865" s="239"/>
      <c r="T865" s="239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30"/>
      <c r="F866" s="230"/>
      <c r="G866" s="230"/>
      <c r="H866" s="230"/>
      <c r="I866" s="230"/>
      <c r="J866" s="230"/>
      <c r="K866" s="230"/>
      <c r="L866" s="230"/>
      <c r="M866" s="230"/>
      <c r="N866" s="230"/>
      <c r="O866" s="230"/>
      <c r="P866" s="233"/>
      <c r="Q866" s="230"/>
      <c r="R866" s="208"/>
      <c r="S866" s="239"/>
      <c r="T866" s="239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30"/>
      <c r="F867" s="230"/>
      <c r="G867" s="230"/>
      <c r="H867" s="230"/>
      <c r="I867" s="230"/>
      <c r="J867" s="230"/>
      <c r="K867" s="230"/>
      <c r="L867" s="230"/>
      <c r="M867" s="230"/>
      <c r="N867" s="230"/>
      <c r="O867" s="230"/>
      <c r="P867" s="233"/>
      <c r="Q867" s="230"/>
      <c r="R867" s="208"/>
      <c r="S867" s="239"/>
      <c r="T867" s="239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30"/>
      <c r="F868" s="230"/>
      <c r="G868" s="230"/>
      <c r="H868" s="230"/>
      <c r="I868" s="230"/>
      <c r="J868" s="230"/>
      <c r="K868" s="230"/>
      <c r="L868" s="230"/>
      <c r="M868" s="230"/>
      <c r="N868" s="230"/>
      <c r="O868" s="230"/>
      <c r="P868" s="233"/>
      <c r="Q868" s="230"/>
      <c r="R868" s="208"/>
      <c r="S868" s="239"/>
      <c r="T868" s="239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30"/>
      <c r="F869" s="230"/>
      <c r="G869" s="230"/>
      <c r="H869" s="230"/>
      <c r="I869" s="230"/>
      <c r="J869" s="230"/>
      <c r="K869" s="230"/>
      <c r="L869" s="230"/>
      <c r="M869" s="230"/>
      <c r="N869" s="230"/>
      <c r="O869" s="230"/>
      <c r="P869" s="233"/>
      <c r="Q869" s="230"/>
      <c r="R869" s="208"/>
      <c r="S869" s="239"/>
      <c r="T869" s="239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30"/>
      <c r="F870" s="230"/>
      <c r="G870" s="230"/>
      <c r="H870" s="230"/>
      <c r="I870" s="230"/>
      <c r="J870" s="230"/>
      <c r="K870" s="230"/>
      <c r="L870" s="230"/>
      <c r="M870" s="230"/>
      <c r="N870" s="230"/>
      <c r="O870" s="230"/>
      <c r="P870" s="233"/>
      <c r="Q870" s="230"/>
      <c r="R870" s="208"/>
      <c r="S870" s="239"/>
      <c r="T870" s="239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30"/>
      <c r="F871" s="230"/>
      <c r="G871" s="230"/>
      <c r="H871" s="230"/>
      <c r="I871" s="230"/>
      <c r="J871" s="230"/>
      <c r="K871" s="230"/>
      <c r="L871" s="230"/>
      <c r="M871" s="230"/>
      <c r="N871" s="230"/>
      <c r="O871" s="230"/>
      <c r="P871" s="233"/>
      <c r="Q871" s="230"/>
      <c r="R871" s="208"/>
      <c r="S871" s="239"/>
      <c r="T871" s="239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30"/>
      <c r="F872" s="230"/>
      <c r="G872" s="230"/>
      <c r="H872" s="230"/>
      <c r="I872" s="230"/>
      <c r="J872" s="230"/>
      <c r="K872" s="230"/>
      <c r="L872" s="230"/>
      <c r="M872" s="230"/>
      <c r="N872" s="230"/>
      <c r="O872" s="230"/>
      <c r="P872" s="233"/>
      <c r="Q872" s="230"/>
      <c r="R872" s="208"/>
      <c r="S872" s="239"/>
      <c r="T872" s="239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30"/>
      <c r="F873" s="230"/>
      <c r="G873" s="230"/>
      <c r="H873" s="230"/>
      <c r="I873" s="230"/>
      <c r="J873" s="230"/>
      <c r="K873" s="230"/>
      <c r="L873" s="230"/>
      <c r="M873" s="230"/>
      <c r="N873" s="230"/>
      <c r="O873" s="230"/>
      <c r="P873" s="233"/>
      <c r="Q873" s="230"/>
      <c r="R873" s="208"/>
      <c r="S873" s="239"/>
      <c r="T873" s="239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30"/>
      <c r="F874" s="230"/>
      <c r="G874" s="230"/>
      <c r="H874" s="230"/>
      <c r="I874" s="230"/>
      <c r="J874" s="230"/>
      <c r="K874" s="230"/>
      <c r="L874" s="230"/>
      <c r="M874" s="230"/>
      <c r="N874" s="230"/>
      <c r="O874" s="230"/>
      <c r="P874" s="233"/>
      <c r="Q874" s="230"/>
      <c r="R874" s="208"/>
      <c r="S874" s="239"/>
      <c r="T874" s="239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30"/>
      <c r="F875" s="230"/>
      <c r="G875" s="230"/>
      <c r="H875" s="230"/>
      <c r="I875" s="230"/>
      <c r="J875" s="230"/>
      <c r="K875" s="230"/>
      <c r="L875" s="230"/>
      <c r="M875" s="230"/>
      <c r="N875" s="230"/>
      <c r="O875" s="230"/>
      <c r="P875" s="233"/>
      <c r="Q875" s="230"/>
      <c r="R875" s="208"/>
      <c r="S875" s="239"/>
      <c r="T875" s="239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30"/>
      <c r="F876" s="230"/>
      <c r="G876" s="230"/>
      <c r="H876" s="230"/>
      <c r="I876" s="230"/>
      <c r="J876" s="230"/>
      <c r="K876" s="230"/>
      <c r="L876" s="230"/>
      <c r="M876" s="230"/>
      <c r="N876" s="230"/>
      <c r="O876" s="230"/>
      <c r="P876" s="233"/>
      <c r="Q876" s="230"/>
      <c r="R876" s="208"/>
      <c r="S876" s="239"/>
      <c r="T876" s="239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30"/>
      <c r="F877" s="230"/>
      <c r="G877" s="230"/>
      <c r="H877" s="230"/>
      <c r="I877" s="230"/>
      <c r="J877" s="230"/>
      <c r="K877" s="230"/>
      <c r="L877" s="230"/>
      <c r="M877" s="230"/>
      <c r="N877" s="230"/>
      <c r="O877" s="230"/>
      <c r="P877" s="233"/>
      <c r="Q877" s="230"/>
      <c r="R877" s="208"/>
      <c r="S877" s="239"/>
      <c r="T877" s="239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30"/>
      <c r="F878" s="230"/>
      <c r="G878" s="230"/>
      <c r="H878" s="230"/>
      <c r="I878" s="230"/>
      <c r="J878" s="230"/>
      <c r="K878" s="230"/>
      <c r="L878" s="230"/>
      <c r="M878" s="230"/>
      <c r="N878" s="230"/>
      <c r="O878" s="230"/>
      <c r="P878" s="233"/>
      <c r="Q878" s="230"/>
      <c r="R878" s="208"/>
      <c r="S878" s="239"/>
      <c r="T878" s="239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30"/>
      <c r="F879" s="230"/>
      <c r="G879" s="230"/>
      <c r="H879" s="230"/>
      <c r="I879" s="230"/>
      <c r="J879" s="230"/>
      <c r="K879" s="230"/>
      <c r="L879" s="230"/>
      <c r="M879" s="230"/>
      <c r="N879" s="230"/>
      <c r="O879" s="230"/>
      <c r="P879" s="233"/>
      <c r="Q879" s="230"/>
      <c r="R879" s="208"/>
      <c r="S879" s="239"/>
      <c r="T879" s="239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30"/>
      <c r="F880" s="230"/>
      <c r="G880" s="230"/>
      <c r="H880" s="230"/>
      <c r="I880" s="230"/>
      <c r="J880" s="230"/>
      <c r="K880" s="230"/>
      <c r="L880" s="230"/>
      <c r="M880" s="230"/>
      <c r="N880" s="230"/>
      <c r="O880" s="230"/>
      <c r="P880" s="233"/>
      <c r="Q880" s="230"/>
      <c r="R880" s="208"/>
      <c r="S880" s="239"/>
      <c r="T880" s="239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30"/>
      <c r="F881" s="230"/>
      <c r="G881" s="230"/>
      <c r="H881" s="230"/>
      <c r="I881" s="230"/>
      <c r="J881" s="230"/>
      <c r="K881" s="230"/>
      <c r="L881" s="230"/>
      <c r="M881" s="230"/>
      <c r="N881" s="230"/>
      <c r="O881" s="230"/>
      <c r="P881" s="233"/>
      <c r="Q881" s="230"/>
      <c r="R881" s="208"/>
      <c r="S881" s="239"/>
      <c r="T881" s="239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30"/>
      <c r="F882" s="230"/>
      <c r="G882" s="230"/>
      <c r="H882" s="230"/>
      <c r="I882" s="230"/>
      <c r="J882" s="230"/>
      <c r="K882" s="230"/>
      <c r="L882" s="230"/>
      <c r="M882" s="230"/>
      <c r="N882" s="230"/>
      <c r="O882" s="230"/>
      <c r="P882" s="233"/>
      <c r="Q882" s="230"/>
      <c r="R882" s="208"/>
      <c r="S882" s="239"/>
      <c r="T882" s="239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30"/>
      <c r="F883" s="230"/>
      <c r="G883" s="230"/>
      <c r="H883" s="230"/>
      <c r="I883" s="230"/>
      <c r="J883" s="230"/>
      <c r="K883" s="230"/>
      <c r="L883" s="230"/>
      <c r="M883" s="230"/>
      <c r="N883" s="230"/>
      <c r="O883" s="230"/>
      <c r="P883" s="233"/>
      <c r="Q883" s="230"/>
      <c r="R883" s="208"/>
      <c r="S883" s="239"/>
      <c r="T883" s="239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30"/>
      <c r="F884" s="230"/>
      <c r="G884" s="230"/>
      <c r="H884" s="230"/>
      <c r="I884" s="230"/>
      <c r="J884" s="230"/>
      <c r="K884" s="230"/>
      <c r="L884" s="230"/>
      <c r="M884" s="230"/>
      <c r="N884" s="230"/>
      <c r="O884" s="230"/>
      <c r="P884" s="233"/>
      <c r="Q884" s="230"/>
      <c r="R884" s="208"/>
      <c r="S884" s="239"/>
      <c r="T884" s="239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30"/>
      <c r="F885" s="230"/>
      <c r="G885" s="230"/>
      <c r="H885" s="230"/>
      <c r="I885" s="230"/>
      <c r="J885" s="230"/>
      <c r="K885" s="230"/>
      <c r="L885" s="230"/>
      <c r="M885" s="230"/>
      <c r="N885" s="230"/>
      <c r="O885" s="230"/>
      <c r="P885" s="233"/>
      <c r="Q885" s="230"/>
      <c r="R885" s="208"/>
      <c r="S885" s="239"/>
      <c r="T885" s="239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30"/>
      <c r="F886" s="230"/>
      <c r="G886" s="230"/>
      <c r="H886" s="230"/>
      <c r="I886" s="230"/>
      <c r="J886" s="230"/>
      <c r="K886" s="230"/>
      <c r="L886" s="230"/>
      <c r="M886" s="230"/>
      <c r="N886" s="230"/>
      <c r="O886" s="230"/>
      <c r="P886" s="233"/>
      <c r="Q886" s="230"/>
      <c r="R886" s="208"/>
      <c r="S886" s="239"/>
      <c r="T886" s="239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30"/>
      <c r="F887" s="230"/>
      <c r="G887" s="230"/>
      <c r="H887" s="230"/>
      <c r="I887" s="230"/>
      <c r="J887" s="230"/>
      <c r="K887" s="230"/>
      <c r="L887" s="230"/>
      <c r="M887" s="230"/>
      <c r="N887" s="230"/>
      <c r="O887" s="230"/>
      <c r="P887" s="233"/>
      <c r="Q887" s="230"/>
      <c r="R887" s="208"/>
      <c r="S887" s="239"/>
      <c r="T887" s="239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30"/>
      <c r="F888" s="230"/>
      <c r="G888" s="230"/>
      <c r="H888" s="230"/>
      <c r="I888" s="230"/>
      <c r="J888" s="230"/>
      <c r="K888" s="230"/>
      <c r="L888" s="230"/>
      <c r="M888" s="230"/>
      <c r="N888" s="230"/>
      <c r="O888" s="230"/>
      <c r="P888" s="233"/>
      <c r="Q888" s="230"/>
      <c r="R888" s="208"/>
      <c r="S888" s="239"/>
      <c r="T888" s="239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30"/>
      <c r="F889" s="230"/>
      <c r="G889" s="230"/>
      <c r="H889" s="230"/>
      <c r="I889" s="230"/>
      <c r="J889" s="230"/>
      <c r="K889" s="230"/>
      <c r="L889" s="230"/>
      <c r="M889" s="230"/>
      <c r="N889" s="230"/>
      <c r="O889" s="230"/>
      <c r="P889" s="233"/>
      <c r="Q889" s="230"/>
      <c r="R889" s="208"/>
      <c r="S889" s="239"/>
      <c r="T889" s="239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30"/>
      <c r="F890" s="230"/>
      <c r="G890" s="230"/>
      <c r="H890" s="230"/>
      <c r="I890" s="230"/>
      <c r="J890" s="230"/>
      <c r="K890" s="230"/>
      <c r="L890" s="230"/>
      <c r="M890" s="230"/>
      <c r="N890" s="230"/>
      <c r="O890" s="230"/>
      <c r="P890" s="233"/>
      <c r="Q890" s="230"/>
      <c r="R890" s="208"/>
      <c r="S890" s="239"/>
      <c r="T890" s="239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30"/>
      <c r="F891" s="230"/>
      <c r="G891" s="230"/>
      <c r="H891" s="230"/>
      <c r="I891" s="230"/>
      <c r="J891" s="230"/>
      <c r="K891" s="230"/>
      <c r="L891" s="230"/>
      <c r="M891" s="230"/>
      <c r="N891" s="230"/>
      <c r="O891" s="230"/>
      <c r="P891" s="233"/>
      <c r="Q891" s="230"/>
      <c r="R891" s="208"/>
      <c r="S891" s="239"/>
      <c r="T891" s="239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30"/>
      <c r="F892" s="230"/>
      <c r="G892" s="230"/>
      <c r="H892" s="230"/>
      <c r="I892" s="230"/>
      <c r="J892" s="230"/>
      <c r="K892" s="230"/>
      <c r="L892" s="230"/>
      <c r="M892" s="230"/>
      <c r="N892" s="230"/>
      <c r="O892" s="230"/>
      <c r="P892" s="233"/>
      <c r="Q892" s="230"/>
      <c r="R892" s="208"/>
      <c r="S892" s="239"/>
      <c r="T892" s="239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30"/>
      <c r="F893" s="230"/>
      <c r="G893" s="230"/>
      <c r="H893" s="230"/>
      <c r="I893" s="230"/>
      <c r="J893" s="230"/>
      <c r="K893" s="230"/>
      <c r="L893" s="230"/>
      <c r="M893" s="230"/>
      <c r="N893" s="230"/>
      <c r="O893" s="230"/>
      <c r="P893" s="233"/>
      <c r="Q893" s="230"/>
      <c r="R893" s="208"/>
      <c r="S893" s="239"/>
      <c r="T893" s="239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30"/>
      <c r="F894" s="230"/>
      <c r="G894" s="230"/>
      <c r="H894" s="230"/>
      <c r="I894" s="230"/>
      <c r="J894" s="230"/>
      <c r="K894" s="230"/>
      <c r="L894" s="230"/>
      <c r="M894" s="230"/>
      <c r="N894" s="230"/>
      <c r="O894" s="230"/>
      <c r="P894" s="233"/>
      <c r="Q894" s="230"/>
      <c r="R894" s="208"/>
      <c r="S894" s="239"/>
      <c r="T894" s="239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30"/>
      <c r="F895" s="230"/>
      <c r="G895" s="230"/>
      <c r="H895" s="230"/>
      <c r="I895" s="230"/>
      <c r="J895" s="230"/>
      <c r="K895" s="230"/>
      <c r="L895" s="230"/>
      <c r="M895" s="230"/>
      <c r="N895" s="230"/>
      <c r="O895" s="230"/>
      <c r="P895" s="233"/>
      <c r="Q895" s="230"/>
      <c r="R895" s="208"/>
      <c r="S895" s="239"/>
      <c r="T895" s="239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30"/>
      <c r="F896" s="230"/>
      <c r="G896" s="230"/>
      <c r="H896" s="230"/>
      <c r="I896" s="230"/>
      <c r="J896" s="230"/>
      <c r="K896" s="230"/>
      <c r="L896" s="230"/>
      <c r="M896" s="230"/>
      <c r="N896" s="230"/>
      <c r="O896" s="230"/>
      <c r="P896" s="233"/>
      <c r="Q896" s="230"/>
      <c r="R896" s="208"/>
      <c r="S896" s="239"/>
      <c r="T896" s="239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30"/>
      <c r="F897" s="230"/>
      <c r="G897" s="230"/>
      <c r="H897" s="230"/>
      <c r="I897" s="230"/>
      <c r="J897" s="230"/>
      <c r="K897" s="230"/>
      <c r="L897" s="230"/>
      <c r="M897" s="230"/>
      <c r="N897" s="230"/>
      <c r="O897" s="230"/>
      <c r="P897" s="233"/>
      <c r="Q897" s="230"/>
      <c r="R897" s="208"/>
      <c r="S897" s="239"/>
      <c r="T897" s="239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30"/>
      <c r="F898" s="230"/>
      <c r="G898" s="230"/>
      <c r="H898" s="230"/>
      <c r="I898" s="230"/>
      <c r="J898" s="230"/>
      <c r="K898" s="230"/>
      <c r="L898" s="230"/>
      <c r="M898" s="230"/>
      <c r="N898" s="230"/>
      <c r="O898" s="230"/>
      <c r="P898" s="233"/>
      <c r="Q898" s="230"/>
      <c r="R898" s="208"/>
      <c r="S898" s="239"/>
      <c r="T898" s="239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30"/>
      <c r="F899" s="230"/>
      <c r="G899" s="230"/>
      <c r="H899" s="230"/>
      <c r="I899" s="230"/>
      <c r="J899" s="230"/>
      <c r="K899" s="230"/>
      <c r="L899" s="230"/>
      <c r="M899" s="230"/>
      <c r="N899" s="230"/>
      <c r="O899" s="230"/>
      <c r="P899" s="233"/>
      <c r="Q899" s="230"/>
      <c r="R899" s="208"/>
      <c r="S899" s="239"/>
      <c r="T899" s="239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30"/>
      <c r="F900" s="230"/>
      <c r="G900" s="230"/>
      <c r="H900" s="230"/>
      <c r="I900" s="230"/>
      <c r="J900" s="230"/>
      <c r="K900" s="230"/>
      <c r="L900" s="230"/>
      <c r="M900" s="230"/>
      <c r="N900" s="230"/>
      <c r="O900" s="230"/>
      <c r="P900" s="233"/>
      <c r="Q900" s="230"/>
      <c r="R900" s="208"/>
      <c r="S900" s="239"/>
      <c r="T900" s="239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30"/>
      <c r="F901" s="230"/>
      <c r="G901" s="230"/>
      <c r="H901" s="230"/>
      <c r="I901" s="230"/>
      <c r="J901" s="230"/>
      <c r="K901" s="230"/>
      <c r="L901" s="230"/>
      <c r="M901" s="230"/>
      <c r="N901" s="230"/>
      <c r="O901" s="230"/>
      <c r="P901" s="233"/>
      <c r="Q901" s="230"/>
      <c r="R901" s="208"/>
      <c r="S901" s="239"/>
      <c r="T901" s="239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30"/>
      <c r="F902" s="230"/>
      <c r="G902" s="230"/>
      <c r="H902" s="230"/>
      <c r="I902" s="230"/>
      <c r="J902" s="230"/>
      <c r="K902" s="230"/>
      <c r="L902" s="230"/>
      <c r="M902" s="230"/>
      <c r="N902" s="230"/>
      <c r="O902" s="230"/>
      <c r="P902" s="233"/>
      <c r="Q902" s="230"/>
      <c r="R902" s="208"/>
      <c r="S902" s="239"/>
      <c r="T902" s="239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30"/>
      <c r="F903" s="230"/>
      <c r="G903" s="230"/>
      <c r="H903" s="230"/>
      <c r="I903" s="230"/>
      <c r="J903" s="230"/>
      <c r="K903" s="230"/>
      <c r="L903" s="230"/>
      <c r="M903" s="230"/>
      <c r="N903" s="230"/>
      <c r="O903" s="230"/>
      <c r="P903" s="233"/>
      <c r="Q903" s="230"/>
      <c r="R903" s="208"/>
      <c r="S903" s="239"/>
      <c r="T903" s="239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30"/>
      <c r="F904" s="230"/>
      <c r="G904" s="230"/>
      <c r="H904" s="230"/>
      <c r="I904" s="230"/>
      <c r="J904" s="230"/>
      <c r="K904" s="230"/>
      <c r="L904" s="230"/>
      <c r="M904" s="230"/>
      <c r="N904" s="230"/>
      <c r="O904" s="230"/>
      <c r="P904" s="233"/>
      <c r="Q904" s="230"/>
      <c r="R904" s="208"/>
      <c r="S904" s="239"/>
      <c r="T904" s="239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30"/>
      <c r="F905" s="230"/>
      <c r="G905" s="230"/>
      <c r="H905" s="230"/>
      <c r="I905" s="230"/>
      <c r="J905" s="230"/>
      <c r="K905" s="230"/>
      <c r="L905" s="230"/>
      <c r="M905" s="230"/>
      <c r="N905" s="230"/>
      <c r="O905" s="230"/>
      <c r="P905" s="233"/>
      <c r="Q905" s="230"/>
      <c r="R905" s="208"/>
      <c r="S905" s="239"/>
      <c r="T905" s="239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30"/>
      <c r="F906" s="230"/>
      <c r="G906" s="230"/>
      <c r="H906" s="230"/>
      <c r="I906" s="230"/>
      <c r="J906" s="230"/>
      <c r="K906" s="230"/>
      <c r="L906" s="230"/>
      <c r="M906" s="230"/>
      <c r="N906" s="230"/>
      <c r="O906" s="230"/>
      <c r="P906" s="233"/>
      <c r="Q906" s="230"/>
      <c r="R906" s="208"/>
      <c r="S906" s="239"/>
      <c r="T906" s="239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30"/>
      <c r="F907" s="230"/>
      <c r="G907" s="230"/>
      <c r="H907" s="230"/>
      <c r="I907" s="230"/>
      <c r="J907" s="230"/>
      <c r="K907" s="230"/>
      <c r="L907" s="230"/>
      <c r="M907" s="230"/>
      <c r="N907" s="230"/>
      <c r="O907" s="230"/>
      <c r="P907" s="233"/>
      <c r="Q907" s="230"/>
      <c r="R907" s="208"/>
      <c r="S907" s="239"/>
      <c r="T907" s="239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30"/>
      <c r="F908" s="230"/>
      <c r="G908" s="230"/>
      <c r="H908" s="230"/>
      <c r="I908" s="230"/>
      <c r="J908" s="230"/>
      <c r="K908" s="230"/>
      <c r="L908" s="230"/>
      <c r="M908" s="230"/>
      <c r="N908" s="230"/>
      <c r="O908" s="230"/>
      <c r="P908" s="233"/>
      <c r="Q908" s="230"/>
      <c r="R908" s="208"/>
      <c r="S908" s="239"/>
      <c r="T908" s="239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30"/>
      <c r="F909" s="230"/>
      <c r="G909" s="230"/>
      <c r="H909" s="230"/>
      <c r="I909" s="230"/>
      <c r="J909" s="230"/>
      <c r="K909" s="230"/>
      <c r="L909" s="230"/>
      <c r="M909" s="230"/>
      <c r="N909" s="230"/>
      <c r="O909" s="230"/>
      <c r="P909" s="233"/>
      <c r="Q909" s="230"/>
      <c r="R909" s="208"/>
      <c r="S909" s="239"/>
      <c r="T909" s="239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30"/>
      <c r="F910" s="230"/>
      <c r="G910" s="230"/>
      <c r="H910" s="230"/>
      <c r="I910" s="230"/>
      <c r="J910" s="230"/>
      <c r="K910" s="230"/>
      <c r="L910" s="230"/>
      <c r="M910" s="230"/>
      <c r="N910" s="230"/>
      <c r="O910" s="230"/>
      <c r="P910" s="233"/>
      <c r="Q910" s="230"/>
      <c r="R910" s="208"/>
      <c r="S910" s="239"/>
      <c r="T910" s="239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30"/>
      <c r="F911" s="230"/>
      <c r="G911" s="230"/>
      <c r="H911" s="230"/>
      <c r="I911" s="230"/>
      <c r="J911" s="230"/>
      <c r="K911" s="230"/>
      <c r="L911" s="230"/>
      <c r="M911" s="230"/>
      <c r="N911" s="230"/>
      <c r="O911" s="230"/>
      <c r="P911" s="233"/>
      <c r="Q911" s="230"/>
      <c r="R911" s="208"/>
      <c r="S911" s="239"/>
      <c r="T911" s="239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30"/>
      <c r="F912" s="230"/>
      <c r="G912" s="230"/>
      <c r="H912" s="230"/>
      <c r="I912" s="230"/>
      <c r="J912" s="230"/>
      <c r="K912" s="230"/>
      <c r="L912" s="230"/>
      <c r="M912" s="230"/>
      <c r="N912" s="230"/>
      <c r="O912" s="230"/>
      <c r="P912" s="233"/>
      <c r="Q912" s="230"/>
      <c r="R912" s="208"/>
      <c r="S912" s="239"/>
      <c r="T912" s="239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30"/>
      <c r="F913" s="230"/>
      <c r="G913" s="230"/>
      <c r="H913" s="230"/>
      <c r="I913" s="230"/>
      <c r="J913" s="230"/>
      <c r="K913" s="230"/>
      <c r="L913" s="230"/>
      <c r="M913" s="230"/>
      <c r="N913" s="230"/>
      <c r="O913" s="230"/>
      <c r="P913" s="233"/>
      <c r="Q913" s="230"/>
      <c r="R913" s="208"/>
      <c r="S913" s="239"/>
      <c r="T913" s="239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30"/>
      <c r="F914" s="230"/>
      <c r="G914" s="230"/>
      <c r="H914" s="230"/>
      <c r="I914" s="230"/>
      <c r="J914" s="230"/>
      <c r="K914" s="230"/>
      <c r="L914" s="230"/>
      <c r="M914" s="230"/>
      <c r="N914" s="230"/>
      <c r="O914" s="230"/>
      <c r="P914" s="233"/>
      <c r="Q914" s="230"/>
      <c r="R914" s="208"/>
      <c r="S914" s="239"/>
      <c r="T914" s="239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30"/>
      <c r="F915" s="230"/>
      <c r="G915" s="230"/>
      <c r="H915" s="230"/>
      <c r="I915" s="230"/>
      <c r="J915" s="230"/>
      <c r="K915" s="230"/>
      <c r="L915" s="230"/>
      <c r="M915" s="230"/>
      <c r="N915" s="230"/>
      <c r="O915" s="230"/>
      <c r="P915" s="233"/>
      <c r="Q915" s="230"/>
      <c r="R915" s="208"/>
      <c r="S915" s="239"/>
      <c r="T915" s="239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30"/>
      <c r="F916" s="230"/>
      <c r="G916" s="230"/>
      <c r="H916" s="230"/>
      <c r="I916" s="230"/>
      <c r="J916" s="230"/>
      <c r="K916" s="230"/>
      <c r="L916" s="230"/>
      <c r="M916" s="230"/>
      <c r="N916" s="230"/>
      <c r="O916" s="230"/>
      <c r="P916" s="233"/>
      <c r="Q916" s="230"/>
      <c r="R916" s="208"/>
      <c r="S916" s="239"/>
      <c r="T916" s="239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30"/>
      <c r="F917" s="230"/>
      <c r="G917" s="230"/>
      <c r="H917" s="230"/>
      <c r="I917" s="230"/>
      <c r="J917" s="230"/>
      <c r="K917" s="230"/>
      <c r="L917" s="230"/>
      <c r="M917" s="230"/>
      <c r="N917" s="230"/>
      <c r="O917" s="230"/>
      <c r="P917" s="233"/>
      <c r="Q917" s="230"/>
      <c r="R917" s="208"/>
      <c r="S917" s="239"/>
      <c r="T917" s="239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30"/>
      <c r="F918" s="230"/>
      <c r="G918" s="230"/>
      <c r="H918" s="230"/>
      <c r="I918" s="230"/>
      <c r="J918" s="230"/>
      <c r="K918" s="230"/>
      <c r="L918" s="230"/>
      <c r="M918" s="230"/>
      <c r="N918" s="230"/>
      <c r="O918" s="230"/>
      <c r="P918" s="233"/>
      <c r="Q918" s="230"/>
      <c r="R918" s="208"/>
      <c r="S918" s="239"/>
      <c r="T918" s="239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30"/>
      <c r="F919" s="230"/>
      <c r="G919" s="230"/>
      <c r="H919" s="230"/>
      <c r="I919" s="230"/>
      <c r="J919" s="230"/>
      <c r="K919" s="230"/>
      <c r="L919" s="230"/>
      <c r="M919" s="230"/>
      <c r="N919" s="230"/>
      <c r="O919" s="230"/>
      <c r="P919" s="233"/>
      <c r="Q919" s="230"/>
      <c r="R919" s="208"/>
      <c r="S919" s="239"/>
      <c r="T919" s="239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30"/>
      <c r="F920" s="230"/>
      <c r="G920" s="230"/>
      <c r="H920" s="230"/>
      <c r="I920" s="230"/>
      <c r="J920" s="230"/>
      <c r="K920" s="230"/>
      <c r="L920" s="230"/>
      <c r="M920" s="230"/>
      <c r="N920" s="230"/>
      <c r="O920" s="230"/>
      <c r="P920" s="233"/>
      <c r="Q920" s="230"/>
      <c r="R920" s="208"/>
      <c r="S920" s="239"/>
      <c r="T920" s="239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30"/>
      <c r="F921" s="230"/>
      <c r="G921" s="230"/>
      <c r="H921" s="230"/>
      <c r="I921" s="230"/>
      <c r="J921" s="230"/>
      <c r="K921" s="230"/>
      <c r="L921" s="230"/>
      <c r="M921" s="230"/>
      <c r="N921" s="230"/>
      <c r="O921" s="230"/>
      <c r="P921" s="233"/>
      <c r="Q921" s="230"/>
      <c r="R921" s="208"/>
      <c r="S921" s="239"/>
      <c r="T921" s="239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30"/>
      <c r="F922" s="230"/>
      <c r="G922" s="230"/>
      <c r="H922" s="230"/>
      <c r="I922" s="230"/>
      <c r="J922" s="230"/>
      <c r="K922" s="230"/>
      <c r="L922" s="230"/>
      <c r="M922" s="230"/>
      <c r="N922" s="230"/>
      <c r="O922" s="230"/>
      <c r="P922" s="233"/>
      <c r="Q922" s="230"/>
      <c r="R922" s="208"/>
      <c r="S922" s="239"/>
      <c r="T922" s="239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30"/>
      <c r="F923" s="230"/>
      <c r="G923" s="230"/>
      <c r="H923" s="230"/>
      <c r="I923" s="230"/>
      <c r="J923" s="230"/>
      <c r="K923" s="230"/>
      <c r="L923" s="230"/>
      <c r="M923" s="230"/>
      <c r="N923" s="230"/>
      <c r="O923" s="230"/>
      <c r="P923" s="233"/>
      <c r="Q923" s="230"/>
      <c r="R923" s="208"/>
      <c r="S923" s="239"/>
      <c r="T923" s="239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30"/>
      <c r="F924" s="230"/>
      <c r="G924" s="230"/>
      <c r="H924" s="230"/>
      <c r="I924" s="230"/>
      <c r="J924" s="230"/>
      <c r="K924" s="230"/>
      <c r="L924" s="230"/>
      <c r="M924" s="230"/>
      <c r="N924" s="230"/>
      <c r="O924" s="230"/>
      <c r="P924" s="233"/>
      <c r="Q924" s="230"/>
      <c r="R924" s="208"/>
      <c r="S924" s="239"/>
      <c r="T924" s="239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30"/>
      <c r="F925" s="230"/>
      <c r="G925" s="230"/>
      <c r="H925" s="230"/>
      <c r="I925" s="230"/>
      <c r="J925" s="230"/>
      <c r="K925" s="230"/>
      <c r="L925" s="230"/>
      <c r="M925" s="230"/>
      <c r="N925" s="230"/>
      <c r="O925" s="230"/>
      <c r="P925" s="233"/>
      <c r="Q925" s="230"/>
      <c r="R925" s="208"/>
      <c r="S925" s="239"/>
      <c r="T925" s="239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30"/>
      <c r="F926" s="230"/>
      <c r="G926" s="230"/>
      <c r="H926" s="230"/>
      <c r="I926" s="230"/>
      <c r="J926" s="230"/>
      <c r="K926" s="230"/>
      <c r="L926" s="230"/>
      <c r="M926" s="230"/>
      <c r="N926" s="230"/>
      <c r="O926" s="230"/>
      <c r="P926" s="233"/>
      <c r="Q926" s="230"/>
      <c r="R926" s="208"/>
      <c r="S926" s="239"/>
      <c r="T926" s="239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30"/>
      <c r="F927" s="230"/>
      <c r="G927" s="230"/>
      <c r="H927" s="230"/>
      <c r="I927" s="230"/>
      <c r="J927" s="230"/>
      <c r="K927" s="230"/>
      <c r="L927" s="230"/>
      <c r="M927" s="230"/>
      <c r="N927" s="230"/>
      <c r="O927" s="230"/>
      <c r="P927" s="233"/>
      <c r="Q927" s="230"/>
      <c r="R927" s="208"/>
      <c r="S927" s="239"/>
      <c r="T927" s="239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30"/>
      <c r="F928" s="230"/>
      <c r="G928" s="230"/>
      <c r="H928" s="230"/>
      <c r="I928" s="230"/>
      <c r="J928" s="230"/>
      <c r="K928" s="230"/>
      <c r="L928" s="230"/>
      <c r="M928" s="230"/>
      <c r="N928" s="230"/>
      <c r="O928" s="230"/>
      <c r="P928" s="233"/>
      <c r="Q928" s="230"/>
      <c r="R928" s="208"/>
      <c r="S928" s="239"/>
      <c r="T928" s="239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30"/>
      <c r="F929" s="230"/>
      <c r="G929" s="230"/>
      <c r="H929" s="230"/>
      <c r="I929" s="230"/>
      <c r="J929" s="230"/>
      <c r="K929" s="230"/>
      <c r="L929" s="230"/>
      <c r="M929" s="230"/>
      <c r="N929" s="230"/>
      <c r="O929" s="230"/>
      <c r="P929" s="233"/>
      <c r="Q929" s="230"/>
      <c r="R929" s="208"/>
      <c r="S929" s="239"/>
      <c r="T929" s="239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30"/>
      <c r="F930" s="230"/>
      <c r="G930" s="230"/>
      <c r="H930" s="230"/>
      <c r="I930" s="230"/>
      <c r="J930" s="230"/>
      <c r="K930" s="230"/>
      <c r="L930" s="230"/>
      <c r="M930" s="230"/>
      <c r="N930" s="230"/>
      <c r="O930" s="230"/>
      <c r="P930" s="233"/>
      <c r="Q930" s="230"/>
      <c r="R930" s="208"/>
      <c r="S930" s="239"/>
      <c r="T930" s="239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30"/>
      <c r="F931" s="230"/>
      <c r="G931" s="230"/>
      <c r="H931" s="230"/>
      <c r="I931" s="230"/>
      <c r="J931" s="230"/>
      <c r="K931" s="230"/>
      <c r="L931" s="230"/>
      <c r="M931" s="230"/>
      <c r="N931" s="230"/>
      <c r="O931" s="230"/>
      <c r="P931" s="233"/>
      <c r="Q931" s="230"/>
      <c r="R931" s="208"/>
      <c r="S931" s="239"/>
      <c r="T931" s="239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30"/>
      <c r="F932" s="230"/>
      <c r="G932" s="230"/>
      <c r="H932" s="230"/>
      <c r="I932" s="230"/>
      <c r="J932" s="230"/>
      <c r="K932" s="230"/>
      <c r="L932" s="230"/>
      <c r="M932" s="230"/>
      <c r="N932" s="230"/>
      <c r="O932" s="230"/>
      <c r="P932" s="233"/>
      <c r="Q932" s="230"/>
      <c r="R932" s="208"/>
      <c r="S932" s="239"/>
      <c r="T932" s="239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30"/>
      <c r="F933" s="230"/>
      <c r="G933" s="230"/>
      <c r="H933" s="230"/>
      <c r="I933" s="230"/>
      <c r="J933" s="230"/>
      <c r="K933" s="230"/>
      <c r="L933" s="230"/>
      <c r="M933" s="230"/>
      <c r="N933" s="230"/>
      <c r="O933" s="230"/>
      <c r="P933" s="233"/>
      <c r="Q933" s="230"/>
      <c r="R933" s="208"/>
      <c r="S933" s="239"/>
      <c r="T933" s="239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30"/>
      <c r="F934" s="230"/>
      <c r="G934" s="230"/>
      <c r="H934" s="230"/>
      <c r="I934" s="230"/>
      <c r="J934" s="230"/>
      <c r="K934" s="230"/>
      <c r="L934" s="230"/>
      <c r="M934" s="230"/>
      <c r="N934" s="230"/>
      <c r="O934" s="230"/>
      <c r="P934" s="233"/>
      <c r="Q934" s="230"/>
      <c r="R934" s="208"/>
      <c r="S934" s="239"/>
      <c r="T934" s="239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30"/>
      <c r="F935" s="230"/>
      <c r="G935" s="230"/>
      <c r="H935" s="230"/>
      <c r="I935" s="230"/>
      <c r="J935" s="230"/>
      <c r="K935" s="230"/>
      <c r="L935" s="230"/>
      <c r="M935" s="230"/>
      <c r="N935" s="230"/>
      <c r="O935" s="230"/>
      <c r="P935" s="233"/>
      <c r="Q935" s="230"/>
      <c r="R935" s="208"/>
      <c r="S935" s="239"/>
      <c r="T935" s="239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30"/>
      <c r="F936" s="230"/>
      <c r="G936" s="230"/>
      <c r="H936" s="230"/>
      <c r="I936" s="230"/>
      <c r="J936" s="230"/>
      <c r="K936" s="230"/>
      <c r="L936" s="230"/>
      <c r="M936" s="230"/>
      <c r="N936" s="230"/>
      <c r="O936" s="230"/>
      <c r="P936" s="233"/>
      <c r="Q936" s="230"/>
      <c r="R936" s="208"/>
      <c r="S936" s="239"/>
      <c r="T936" s="239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30"/>
      <c r="F937" s="230"/>
      <c r="G937" s="230"/>
      <c r="H937" s="230"/>
      <c r="I937" s="230"/>
      <c r="J937" s="230"/>
      <c r="K937" s="230"/>
      <c r="L937" s="230"/>
      <c r="M937" s="230"/>
      <c r="N937" s="230"/>
      <c r="O937" s="230"/>
      <c r="P937" s="233"/>
      <c r="Q937" s="230"/>
      <c r="R937" s="208"/>
      <c r="S937" s="239"/>
      <c r="T937" s="239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30"/>
      <c r="F938" s="230"/>
      <c r="G938" s="230"/>
      <c r="H938" s="230"/>
      <c r="I938" s="230"/>
      <c r="J938" s="230"/>
      <c r="K938" s="230"/>
      <c r="L938" s="230"/>
      <c r="M938" s="230"/>
      <c r="N938" s="230"/>
      <c r="O938" s="230"/>
      <c r="P938" s="233"/>
      <c r="Q938" s="230"/>
      <c r="R938" s="208"/>
      <c r="S938" s="239"/>
      <c r="T938" s="239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30"/>
      <c r="F939" s="230"/>
      <c r="G939" s="230"/>
      <c r="H939" s="230"/>
      <c r="I939" s="230"/>
      <c r="J939" s="230"/>
      <c r="K939" s="230"/>
      <c r="L939" s="230"/>
      <c r="M939" s="230"/>
      <c r="N939" s="230"/>
      <c r="O939" s="230"/>
      <c r="P939" s="233"/>
      <c r="Q939" s="230"/>
      <c r="R939" s="208"/>
      <c r="S939" s="239"/>
      <c r="T939" s="239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30"/>
      <c r="F940" s="230"/>
      <c r="G940" s="230"/>
      <c r="H940" s="230"/>
      <c r="I940" s="230"/>
      <c r="J940" s="230"/>
      <c r="K940" s="230"/>
      <c r="L940" s="230"/>
      <c r="M940" s="230"/>
      <c r="N940" s="230"/>
      <c r="O940" s="230"/>
      <c r="P940" s="233"/>
      <c r="Q940" s="230"/>
      <c r="R940" s="208"/>
      <c r="S940" s="239"/>
      <c r="T940" s="239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30"/>
      <c r="F941" s="230"/>
      <c r="G941" s="230"/>
      <c r="H941" s="230"/>
      <c r="I941" s="230"/>
      <c r="J941" s="230"/>
      <c r="K941" s="230"/>
      <c r="L941" s="230"/>
      <c r="M941" s="230"/>
      <c r="N941" s="230"/>
      <c r="O941" s="230"/>
      <c r="P941" s="233"/>
      <c r="Q941" s="230"/>
      <c r="R941" s="208"/>
      <c r="S941" s="239"/>
      <c r="T941" s="239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30"/>
      <c r="F942" s="230"/>
      <c r="G942" s="230"/>
      <c r="H942" s="230"/>
      <c r="I942" s="230"/>
      <c r="J942" s="230"/>
      <c r="K942" s="230"/>
      <c r="L942" s="230"/>
      <c r="M942" s="230"/>
      <c r="N942" s="230"/>
      <c r="O942" s="230"/>
      <c r="P942" s="233"/>
      <c r="Q942" s="230"/>
      <c r="R942" s="208"/>
      <c r="S942" s="239"/>
      <c r="T942" s="239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30"/>
      <c r="F943" s="230"/>
      <c r="G943" s="230"/>
      <c r="H943" s="230"/>
      <c r="I943" s="230"/>
      <c r="J943" s="230"/>
      <c r="K943" s="230"/>
      <c r="L943" s="230"/>
      <c r="M943" s="230"/>
      <c r="N943" s="230"/>
      <c r="O943" s="230"/>
      <c r="P943" s="233"/>
      <c r="Q943" s="230"/>
      <c r="R943" s="208"/>
      <c r="S943" s="239"/>
      <c r="T943" s="239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30"/>
      <c r="F944" s="230"/>
      <c r="G944" s="230"/>
      <c r="H944" s="230"/>
      <c r="I944" s="230"/>
      <c r="J944" s="230"/>
      <c r="K944" s="230"/>
      <c r="L944" s="230"/>
      <c r="M944" s="230"/>
      <c r="N944" s="230"/>
      <c r="O944" s="230"/>
      <c r="P944" s="233"/>
      <c r="Q944" s="230"/>
      <c r="R944" s="208"/>
      <c r="S944" s="239"/>
      <c r="T944" s="239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30"/>
      <c r="F945" s="230"/>
      <c r="G945" s="230"/>
      <c r="H945" s="230"/>
      <c r="I945" s="230"/>
      <c r="J945" s="230"/>
      <c r="K945" s="230"/>
      <c r="L945" s="230"/>
      <c r="M945" s="230"/>
      <c r="N945" s="230"/>
      <c r="O945" s="230"/>
      <c r="P945" s="233"/>
      <c r="Q945" s="230"/>
      <c r="R945" s="208"/>
      <c r="S945" s="239"/>
      <c r="T945" s="239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30"/>
      <c r="F946" s="230"/>
      <c r="G946" s="230"/>
      <c r="H946" s="230"/>
      <c r="I946" s="230"/>
      <c r="J946" s="230"/>
      <c r="K946" s="230"/>
      <c r="L946" s="230"/>
      <c r="M946" s="230"/>
      <c r="N946" s="230"/>
      <c r="O946" s="230"/>
      <c r="P946" s="233"/>
      <c r="Q946" s="230"/>
      <c r="R946" s="208"/>
      <c r="S946" s="239"/>
      <c r="T946" s="239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30"/>
      <c r="F947" s="230"/>
      <c r="G947" s="230"/>
      <c r="H947" s="230"/>
      <c r="I947" s="230"/>
      <c r="J947" s="230"/>
      <c r="K947" s="230"/>
      <c r="L947" s="230"/>
      <c r="M947" s="230"/>
      <c r="N947" s="230"/>
      <c r="O947" s="230"/>
      <c r="P947" s="233"/>
      <c r="Q947" s="230"/>
      <c r="R947" s="208"/>
      <c r="S947" s="239"/>
      <c r="T947" s="239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30"/>
      <c r="F948" s="230"/>
      <c r="G948" s="230"/>
      <c r="H948" s="230"/>
      <c r="I948" s="230"/>
      <c r="J948" s="230"/>
      <c r="K948" s="230"/>
      <c r="L948" s="230"/>
      <c r="M948" s="230"/>
      <c r="N948" s="230"/>
      <c r="O948" s="230"/>
      <c r="P948" s="233"/>
      <c r="Q948" s="230"/>
      <c r="R948" s="208"/>
      <c r="S948" s="239"/>
      <c r="T948" s="239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30"/>
      <c r="F949" s="230"/>
      <c r="G949" s="230"/>
      <c r="H949" s="230"/>
      <c r="I949" s="230"/>
      <c r="J949" s="230"/>
      <c r="K949" s="230"/>
      <c r="L949" s="230"/>
      <c r="M949" s="230"/>
      <c r="N949" s="230"/>
      <c r="O949" s="230"/>
      <c r="P949" s="233"/>
      <c r="Q949" s="230"/>
      <c r="R949" s="208"/>
      <c r="S949" s="239"/>
      <c r="T949" s="239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30"/>
      <c r="F950" s="230"/>
      <c r="G950" s="230"/>
      <c r="H950" s="230"/>
      <c r="I950" s="230"/>
      <c r="J950" s="230"/>
      <c r="K950" s="230"/>
      <c r="L950" s="230"/>
      <c r="M950" s="230"/>
      <c r="N950" s="230"/>
      <c r="O950" s="230"/>
      <c r="P950" s="233"/>
      <c r="Q950" s="230"/>
      <c r="R950" s="208"/>
      <c r="S950" s="239"/>
      <c r="T950" s="239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30"/>
      <c r="F951" s="230"/>
      <c r="G951" s="230"/>
      <c r="H951" s="230"/>
      <c r="I951" s="230"/>
      <c r="J951" s="230"/>
      <c r="K951" s="230"/>
      <c r="L951" s="230"/>
      <c r="M951" s="230"/>
      <c r="N951" s="230"/>
      <c r="O951" s="230"/>
      <c r="P951" s="233"/>
      <c r="Q951" s="230"/>
      <c r="R951" s="208"/>
      <c r="S951" s="239"/>
      <c r="T951" s="239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30"/>
      <c r="F952" s="230"/>
      <c r="G952" s="230"/>
      <c r="H952" s="230"/>
      <c r="I952" s="230"/>
      <c r="J952" s="230"/>
      <c r="K952" s="230"/>
      <c r="L952" s="230"/>
      <c r="M952" s="230"/>
      <c r="N952" s="230"/>
      <c r="O952" s="230"/>
      <c r="P952" s="233"/>
      <c r="Q952" s="230"/>
      <c r="R952" s="208"/>
      <c r="S952" s="239"/>
      <c r="T952" s="239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30"/>
      <c r="F953" s="230"/>
      <c r="G953" s="230"/>
      <c r="H953" s="230"/>
      <c r="I953" s="230"/>
      <c r="J953" s="230"/>
      <c r="K953" s="230"/>
      <c r="L953" s="230"/>
      <c r="M953" s="230"/>
      <c r="N953" s="230"/>
      <c r="O953" s="230"/>
      <c r="P953" s="233"/>
      <c r="Q953" s="230"/>
      <c r="R953" s="208"/>
      <c r="S953" s="239"/>
      <c r="T953" s="239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30"/>
      <c r="F954" s="230"/>
      <c r="G954" s="230"/>
      <c r="H954" s="230"/>
      <c r="I954" s="230"/>
      <c r="J954" s="230"/>
      <c r="K954" s="230"/>
      <c r="L954" s="230"/>
      <c r="M954" s="230"/>
      <c r="N954" s="230"/>
      <c r="O954" s="230"/>
      <c r="P954" s="233"/>
      <c r="Q954" s="230"/>
      <c r="R954" s="208"/>
      <c r="S954" s="239"/>
      <c r="T954" s="239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30"/>
      <c r="F955" s="230"/>
      <c r="G955" s="230"/>
      <c r="H955" s="230"/>
      <c r="I955" s="230"/>
      <c r="J955" s="230"/>
      <c r="K955" s="230"/>
      <c r="L955" s="230"/>
      <c r="M955" s="230"/>
      <c r="N955" s="230"/>
      <c r="O955" s="230"/>
      <c r="P955" s="233"/>
      <c r="Q955" s="230"/>
      <c r="R955" s="208"/>
      <c r="S955" s="239"/>
      <c r="T955" s="239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30"/>
      <c r="F956" s="230"/>
      <c r="G956" s="230"/>
      <c r="H956" s="230"/>
      <c r="I956" s="230"/>
      <c r="J956" s="230"/>
      <c r="K956" s="230"/>
      <c r="L956" s="230"/>
      <c r="M956" s="230"/>
      <c r="N956" s="230"/>
      <c r="O956" s="230"/>
      <c r="P956" s="233"/>
      <c r="Q956" s="230"/>
      <c r="R956" s="208"/>
      <c r="S956" s="239"/>
      <c r="T956" s="239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30"/>
      <c r="F957" s="230"/>
      <c r="G957" s="230"/>
      <c r="H957" s="230"/>
      <c r="I957" s="230"/>
      <c r="J957" s="230"/>
      <c r="K957" s="230"/>
      <c r="L957" s="230"/>
      <c r="M957" s="230"/>
      <c r="N957" s="230"/>
      <c r="O957" s="230"/>
      <c r="P957" s="233"/>
      <c r="Q957" s="230"/>
      <c r="R957" s="208"/>
      <c r="S957" s="239"/>
      <c r="T957" s="239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30"/>
      <c r="F958" s="230"/>
      <c r="G958" s="230"/>
      <c r="H958" s="230"/>
      <c r="I958" s="230"/>
      <c r="J958" s="230"/>
      <c r="K958" s="230"/>
      <c r="L958" s="230"/>
      <c r="M958" s="230"/>
      <c r="N958" s="230"/>
      <c r="O958" s="230"/>
      <c r="P958" s="233"/>
      <c r="Q958" s="230"/>
      <c r="R958" s="208"/>
      <c r="S958" s="239"/>
      <c r="T958" s="239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30"/>
      <c r="F959" s="230"/>
      <c r="G959" s="230"/>
      <c r="H959" s="230"/>
      <c r="I959" s="230"/>
      <c r="J959" s="230"/>
      <c r="K959" s="230"/>
      <c r="L959" s="230"/>
      <c r="M959" s="230"/>
      <c r="N959" s="230"/>
      <c r="O959" s="230"/>
      <c r="P959" s="233"/>
      <c r="Q959" s="230"/>
      <c r="R959" s="208"/>
      <c r="S959" s="239"/>
      <c r="T959" s="239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30"/>
      <c r="F960" s="230"/>
      <c r="G960" s="230"/>
      <c r="H960" s="230"/>
      <c r="I960" s="230"/>
      <c r="J960" s="230"/>
      <c r="K960" s="230"/>
      <c r="L960" s="230"/>
      <c r="M960" s="230"/>
      <c r="N960" s="230"/>
      <c r="O960" s="230"/>
      <c r="P960" s="233"/>
      <c r="Q960" s="230"/>
      <c r="R960" s="208"/>
      <c r="S960" s="239"/>
      <c r="T960" s="239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30"/>
      <c r="F961" s="230"/>
      <c r="G961" s="230"/>
      <c r="H961" s="230"/>
      <c r="I961" s="230"/>
      <c r="J961" s="230"/>
      <c r="K961" s="230"/>
      <c r="L961" s="230"/>
      <c r="M961" s="230"/>
      <c r="N961" s="230"/>
      <c r="O961" s="230"/>
      <c r="P961" s="233"/>
      <c r="Q961" s="230"/>
      <c r="R961" s="208"/>
      <c r="S961" s="239"/>
      <c r="T961" s="239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30"/>
      <c r="F962" s="230"/>
      <c r="G962" s="230"/>
      <c r="H962" s="230"/>
      <c r="I962" s="230"/>
      <c r="J962" s="230"/>
      <c r="K962" s="230"/>
      <c r="L962" s="230"/>
      <c r="M962" s="230"/>
      <c r="N962" s="230"/>
      <c r="O962" s="230"/>
      <c r="P962" s="233"/>
      <c r="Q962" s="230"/>
      <c r="R962" s="208"/>
      <c r="S962" s="239"/>
      <c r="T962" s="239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30"/>
      <c r="F963" s="230"/>
      <c r="G963" s="230"/>
      <c r="H963" s="230"/>
      <c r="I963" s="230"/>
      <c r="J963" s="230"/>
      <c r="K963" s="230"/>
      <c r="L963" s="230"/>
      <c r="M963" s="230"/>
      <c r="N963" s="230"/>
      <c r="O963" s="230"/>
      <c r="P963" s="233"/>
      <c r="Q963" s="230"/>
      <c r="R963" s="208"/>
      <c r="S963" s="239"/>
      <c r="T963" s="239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30"/>
      <c r="F964" s="230"/>
      <c r="G964" s="230"/>
      <c r="H964" s="230"/>
      <c r="I964" s="230"/>
      <c r="J964" s="230"/>
      <c r="K964" s="230"/>
      <c r="L964" s="230"/>
      <c r="M964" s="230"/>
      <c r="N964" s="230"/>
      <c r="O964" s="230"/>
      <c r="P964" s="233"/>
      <c r="Q964" s="230"/>
      <c r="R964" s="208"/>
      <c r="S964" s="239"/>
      <c r="T964" s="239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30"/>
      <c r="F965" s="230"/>
      <c r="G965" s="230"/>
      <c r="H965" s="230"/>
      <c r="I965" s="230"/>
      <c r="J965" s="230"/>
      <c r="K965" s="230"/>
      <c r="L965" s="230"/>
      <c r="M965" s="230"/>
      <c r="N965" s="230"/>
      <c r="O965" s="230"/>
      <c r="P965" s="233"/>
      <c r="Q965" s="230"/>
      <c r="R965" s="208"/>
      <c r="S965" s="239"/>
      <c r="T965" s="239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30"/>
      <c r="F966" s="230"/>
      <c r="G966" s="230"/>
      <c r="H966" s="230"/>
      <c r="I966" s="230"/>
      <c r="J966" s="230"/>
      <c r="K966" s="230"/>
      <c r="L966" s="230"/>
      <c r="M966" s="230"/>
      <c r="N966" s="230"/>
      <c r="O966" s="230"/>
      <c r="P966" s="233"/>
      <c r="Q966" s="230"/>
      <c r="R966" s="208"/>
      <c r="S966" s="239"/>
      <c r="T966" s="239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30"/>
      <c r="F967" s="230"/>
      <c r="G967" s="230"/>
      <c r="H967" s="230"/>
      <c r="I967" s="230"/>
      <c r="J967" s="230"/>
      <c r="K967" s="230"/>
      <c r="L967" s="230"/>
      <c r="M967" s="230"/>
      <c r="N967" s="230"/>
      <c r="O967" s="230"/>
      <c r="P967" s="233"/>
      <c r="Q967" s="230"/>
      <c r="R967" s="208"/>
      <c r="S967" s="239"/>
      <c r="T967" s="239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30"/>
      <c r="F968" s="230"/>
      <c r="G968" s="230"/>
      <c r="H968" s="230"/>
      <c r="I968" s="230"/>
      <c r="J968" s="230"/>
      <c r="K968" s="230"/>
      <c r="L968" s="230"/>
      <c r="M968" s="230"/>
      <c r="N968" s="230"/>
      <c r="O968" s="230"/>
      <c r="P968" s="233"/>
      <c r="Q968" s="230"/>
      <c r="R968" s="208"/>
      <c r="S968" s="239"/>
      <c r="T968" s="239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30"/>
      <c r="F969" s="230"/>
      <c r="G969" s="230"/>
      <c r="H969" s="230"/>
      <c r="I969" s="230"/>
      <c r="J969" s="230"/>
      <c r="K969" s="230"/>
      <c r="L969" s="230"/>
      <c r="M969" s="230"/>
      <c r="N969" s="230"/>
      <c r="O969" s="230"/>
      <c r="P969" s="233"/>
      <c r="Q969" s="230"/>
      <c r="R969" s="208"/>
      <c r="S969" s="239"/>
      <c r="T969" s="239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30"/>
      <c r="F970" s="230"/>
      <c r="G970" s="230"/>
      <c r="H970" s="230"/>
      <c r="I970" s="230"/>
      <c r="J970" s="230"/>
      <c r="K970" s="230"/>
      <c r="L970" s="230"/>
      <c r="M970" s="230"/>
      <c r="N970" s="230"/>
      <c r="O970" s="230"/>
      <c r="P970" s="233"/>
      <c r="Q970" s="230"/>
      <c r="R970" s="208"/>
      <c r="S970" s="239"/>
      <c r="T970" s="239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30"/>
      <c r="F971" s="230"/>
      <c r="G971" s="230"/>
      <c r="H971" s="230"/>
      <c r="I971" s="230"/>
      <c r="J971" s="230"/>
      <c r="K971" s="230"/>
      <c r="L971" s="230"/>
      <c r="M971" s="230"/>
      <c r="N971" s="230"/>
      <c r="O971" s="230"/>
      <c r="P971" s="233"/>
      <c r="Q971" s="230"/>
      <c r="R971" s="208"/>
      <c r="S971" s="239"/>
      <c r="T971" s="239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30"/>
      <c r="F972" s="230"/>
      <c r="G972" s="230"/>
      <c r="H972" s="230"/>
      <c r="I972" s="230"/>
      <c r="J972" s="230"/>
      <c r="K972" s="230"/>
      <c r="L972" s="230"/>
      <c r="M972" s="230"/>
      <c r="N972" s="230"/>
      <c r="O972" s="230"/>
      <c r="P972" s="233"/>
      <c r="Q972" s="230"/>
      <c r="R972" s="208"/>
      <c r="S972" s="239"/>
      <c r="T972" s="239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30"/>
      <c r="F973" s="230"/>
      <c r="G973" s="230"/>
      <c r="H973" s="230"/>
      <c r="I973" s="230"/>
      <c r="J973" s="230"/>
      <c r="K973" s="230"/>
      <c r="L973" s="230"/>
      <c r="M973" s="230"/>
      <c r="N973" s="230"/>
      <c r="O973" s="230"/>
      <c r="P973" s="233"/>
      <c r="Q973" s="230"/>
      <c r="R973" s="208"/>
      <c r="S973" s="239"/>
      <c r="T973" s="239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30"/>
      <c r="F974" s="230"/>
      <c r="G974" s="230"/>
      <c r="H974" s="230"/>
      <c r="I974" s="230"/>
      <c r="J974" s="230"/>
      <c r="K974" s="230"/>
      <c r="L974" s="230"/>
      <c r="M974" s="230"/>
      <c r="N974" s="230"/>
      <c r="O974" s="230"/>
      <c r="P974" s="233"/>
      <c r="Q974" s="230"/>
      <c r="R974" s="208"/>
      <c r="S974" s="239"/>
      <c r="T974" s="239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30"/>
      <c r="F975" s="230"/>
      <c r="G975" s="230"/>
      <c r="H975" s="230"/>
      <c r="I975" s="230"/>
      <c r="J975" s="230"/>
      <c r="K975" s="230"/>
      <c r="L975" s="230"/>
      <c r="M975" s="230"/>
      <c r="N975" s="230"/>
      <c r="O975" s="230"/>
      <c r="P975" s="233"/>
      <c r="Q975" s="230"/>
      <c r="R975" s="208"/>
      <c r="S975" s="239"/>
      <c r="T975" s="239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30"/>
      <c r="F976" s="230"/>
      <c r="G976" s="230"/>
      <c r="H976" s="230"/>
      <c r="I976" s="230"/>
      <c r="J976" s="230"/>
      <c r="K976" s="230"/>
      <c r="L976" s="230"/>
      <c r="M976" s="230"/>
      <c r="N976" s="230"/>
      <c r="O976" s="230"/>
      <c r="P976" s="233"/>
      <c r="Q976" s="230"/>
      <c r="R976" s="208"/>
      <c r="S976" s="239"/>
      <c r="T976" s="239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30"/>
      <c r="F977" s="230"/>
      <c r="G977" s="230"/>
      <c r="H977" s="230"/>
      <c r="I977" s="230"/>
      <c r="J977" s="230"/>
      <c r="K977" s="230"/>
      <c r="L977" s="230"/>
      <c r="M977" s="230"/>
      <c r="N977" s="230"/>
      <c r="O977" s="230"/>
      <c r="P977" s="233"/>
      <c r="Q977" s="230"/>
      <c r="R977" s="208"/>
      <c r="S977" s="239"/>
      <c r="T977" s="239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30"/>
      <c r="F978" s="230"/>
      <c r="G978" s="230"/>
      <c r="H978" s="230"/>
      <c r="I978" s="230"/>
      <c r="J978" s="230"/>
      <c r="K978" s="230"/>
      <c r="L978" s="230"/>
      <c r="M978" s="230"/>
      <c r="N978" s="230"/>
      <c r="O978" s="230"/>
      <c r="P978" s="233"/>
      <c r="Q978" s="230"/>
      <c r="R978" s="208"/>
      <c r="S978" s="239"/>
      <c r="T978" s="239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30"/>
      <c r="F979" s="230"/>
      <c r="G979" s="230"/>
      <c r="H979" s="230"/>
      <c r="I979" s="230"/>
      <c r="J979" s="230"/>
      <c r="K979" s="230"/>
      <c r="L979" s="230"/>
      <c r="M979" s="230"/>
      <c r="N979" s="230"/>
      <c r="O979" s="230"/>
      <c r="P979" s="233"/>
      <c r="Q979" s="230"/>
      <c r="R979" s="208"/>
      <c r="S979" s="239"/>
      <c r="T979" s="239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30"/>
      <c r="F980" s="230"/>
      <c r="G980" s="230"/>
      <c r="H980" s="230"/>
      <c r="I980" s="230"/>
      <c r="J980" s="230"/>
      <c r="K980" s="230"/>
      <c r="L980" s="230"/>
      <c r="M980" s="230"/>
      <c r="N980" s="230"/>
      <c r="O980" s="230"/>
      <c r="P980" s="233"/>
      <c r="Q980" s="230"/>
      <c r="R980" s="208"/>
      <c r="S980" s="239"/>
      <c r="T980" s="239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30"/>
      <c r="F981" s="230"/>
      <c r="G981" s="230"/>
      <c r="H981" s="230"/>
      <c r="I981" s="230"/>
      <c r="J981" s="230"/>
      <c r="K981" s="230"/>
      <c r="L981" s="230"/>
      <c r="M981" s="230"/>
      <c r="N981" s="230"/>
      <c r="O981" s="230"/>
      <c r="P981" s="233"/>
      <c r="Q981" s="230"/>
      <c r="R981" s="208"/>
      <c r="S981" s="239"/>
      <c r="T981" s="239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30"/>
      <c r="F982" s="230"/>
      <c r="G982" s="230"/>
      <c r="H982" s="230"/>
      <c r="I982" s="230"/>
      <c r="J982" s="230"/>
      <c r="K982" s="230"/>
      <c r="L982" s="230"/>
      <c r="M982" s="230"/>
      <c r="N982" s="230"/>
      <c r="O982" s="230"/>
      <c r="P982" s="233"/>
      <c r="Q982" s="230"/>
      <c r="R982" s="208"/>
      <c r="S982" s="239"/>
      <c r="T982" s="239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30"/>
      <c r="F983" s="230"/>
      <c r="G983" s="230"/>
      <c r="H983" s="230"/>
      <c r="I983" s="230"/>
      <c r="J983" s="230"/>
      <c r="K983" s="230"/>
      <c r="L983" s="230"/>
      <c r="M983" s="230"/>
      <c r="N983" s="230"/>
      <c r="O983" s="230"/>
      <c r="P983" s="233"/>
      <c r="Q983" s="230"/>
      <c r="R983" s="208"/>
      <c r="S983" s="239"/>
      <c r="T983" s="239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30"/>
      <c r="F984" s="230"/>
      <c r="G984" s="230"/>
      <c r="H984" s="230"/>
      <c r="I984" s="230"/>
      <c r="J984" s="230"/>
      <c r="K984" s="230"/>
      <c r="L984" s="230"/>
      <c r="M984" s="230"/>
      <c r="N984" s="230"/>
      <c r="O984" s="230"/>
      <c r="P984" s="233"/>
      <c r="Q984" s="230"/>
      <c r="R984" s="208"/>
      <c r="S984" s="239"/>
      <c r="T984" s="239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30"/>
      <c r="F985" s="230"/>
      <c r="G985" s="230"/>
      <c r="H985" s="230"/>
      <c r="I985" s="230"/>
      <c r="J985" s="230"/>
      <c r="K985" s="230"/>
      <c r="L985" s="230"/>
      <c r="M985" s="230"/>
      <c r="N985" s="230"/>
      <c r="O985" s="230"/>
      <c r="P985" s="233"/>
      <c r="Q985" s="230"/>
      <c r="R985" s="208"/>
      <c r="S985" s="239"/>
      <c r="T985" s="239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30"/>
      <c r="F986" s="230"/>
      <c r="G986" s="230"/>
      <c r="H986" s="230"/>
      <c r="I986" s="230"/>
      <c r="J986" s="230"/>
      <c r="K986" s="230"/>
      <c r="L986" s="230"/>
      <c r="M986" s="230"/>
      <c r="N986" s="230"/>
      <c r="O986" s="230"/>
      <c r="P986" s="233"/>
      <c r="Q986" s="230"/>
      <c r="R986" s="208"/>
      <c r="S986" s="239"/>
      <c r="T986" s="239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30"/>
      <c r="F987" s="230"/>
      <c r="G987" s="230"/>
      <c r="H987" s="230"/>
      <c r="I987" s="230"/>
      <c r="J987" s="230"/>
      <c r="K987" s="230"/>
      <c r="L987" s="230"/>
      <c r="M987" s="230"/>
      <c r="N987" s="230"/>
      <c r="O987" s="230"/>
      <c r="P987" s="233"/>
      <c r="Q987" s="230"/>
      <c r="R987" s="208"/>
      <c r="S987" s="239"/>
      <c r="T987" s="239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30"/>
      <c r="F988" s="230"/>
      <c r="G988" s="230"/>
      <c r="H988" s="230"/>
      <c r="I988" s="230"/>
      <c r="J988" s="230"/>
      <c r="K988" s="230"/>
      <c r="L988" s="230"/>
      <c r="M988" s="230"/>
      <c r="N988" s="230"/>
      <c r="O988" s="230"/>
      <c r="P988" s="233"/>
      <c r="Q988" s="230"/>
      <c r="R988" s="208"/>
      <c r="S988" s="239"/>
      <c r="T988" s="239"/>
      <c r="U988" s="1"/>
      <c r="V988" s="1"/>
      <c r="W988" s="1"/>
      <c r="X988" s="1"/>
      <c r="Y988" s="1"/>
      <c r="Z988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FD706"/>
  <sheetViews>
    <sheetView tabSelected="1" topLeftCell="A360" zoomScale="80" zoomScaleNormal="80" workbookViewId="0">
      <selection activeCell="AC388" sqref="AC388:AC400"/>
    </sheetView>
  </sheetViews>
  <sheetFormatPr defaultRowHeight="15" customHeight="1"/>
  <cols>
    <col min="1" max="1" width="3.625" style="161" customWidth="1"/>
    <col min="2" max="2" width="12.875" style="161" customWidth="1"/>
    <col min="3" max="3" width="7.625" style="161" customWidth="1"/>
    <col min="4" max="4" width="13.875" style="161" customWidth="1"/>
    <col min="5" max="5" width="23.125" style="161" customWidth="1"/>
    <col min="6" max="6" width="12.25" style="232" customWidth="1"/>
    <col min="7" max="7" width="4.25" style="161" customWidth="1"/>
    <col min="8" max="8" width="4.75" style="291" customWidth="1"/>
    <col min="9" max="9" width="4.25" style="291" customWidth="1"/>
    <col min="10" max="10" width="4.25" style="195" customWidth="1"/>
    <col min="11" max="12" width="4.25" style="161" customWidth="1"/>
    <col min="13" max="13" width="9.75" style="161" customWidth="1"/>
    <col min="14" max="14" width="8" style="161" customWidth="1"/>
    <col min="15" max="15" width="6.75" style="161" customWidth="1"/>
    <col min="16" max="16" width="11.75" style="161" customWidth="1"/>
    <col min="17" max="28" width="6.75" style="161" customWidth="1"/>
    <col min="29" max="29" width="9.25" style="161" customWidth="1"/>
    <col min="30" max="30" width="9.625" style="161" customWidth="1"/>
    <col min="31" max="16384" width="9" style="161"/>
  </cols>
  <sheetData>
    <row r="1" spans="1:30" ht="16.5" customHeight="1">
      <c r="A1" s="90"/>
      <c r="B1" s="90"/>
      <c r="C1" s="90"/>
      <c r="D1" s="31"/>
      <c r="E1" s="90"/>
      <c r="F1" s="208"/>
      <c r="G1" s="90"/>
      <c r="H1" s="266"/>
      <c r="I1" s="26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0"/>
      <c r="AB1" s="3" t="s">
        <v>46</v>
      </c>
      <c r="AC1" s="90"/>
      <c r="AD1" s="90"/>
    </row>
    <row r="2" spans="1:30" ht="19.5" customHeight="1">
      <c r="A2" s="367" t="s">
        <v>1</v>
      </c>
      <c r="B2" s="342"/>
      <c r="C2" s="342"/>
      <c r="D2" s="342"/>
      <c r="E2" s="342"/>
      <c r="F2" s="342"/>
      <c r="G2" s="7"/>
      <c r="H2" s="267"/>
      <c r="I2" s="267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70" t="s">
        <v>2</v>
      </c>
      <c r="W2" s="342"/>
      <c r="X2" s="342"/>
      <c r="Y2" s="342"/>
      <c r="Z2" s="342"/>
      <c r="AA2" s="342"/>
      <c r="AB2" s="342"/>
      <c r="AC2" s="342"/>
      <c r="AD2" s="164"/>
    </row>
    <row r="3" spans="1:30" ht="23.25" customHeight="1">
      <c r="A3" s="366" t="s">
        <v>3</v>
      </c>
      <c r="B3" s="342"/>
      <c r="C3" s="342"/>
      <c r="D3" s="342"/>
      <c r="E3" s="342"/>
      <c r="F3" s="342"/>
      <c r="G3" s="32"/>
      <c r="H3" s="268"/>
      <c r="I3" s="268"/>
      <c r="J3" s="11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68" t="s">
        <v>4</v>
      </c>
      <c r="W3" s="342"/>
      <c r="X3" s="342"/>
      <c r="Y3" s="342"/>
      <c r="Z3" s="342"/>
      <c r="AA3" s="342"/>
      <c r="AB3" s="342"/>
      <c r="AC3" s="342"/>
      <c r="AD3" s="163"/>
    </row>
    <row r="4" spans="1:30" ht="39" customHeight="1">
      <c r="A4" s="372" t="s">
        <v>476</v>
      </c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3"/>
      <c r="AD4" s="5"/>
    </row>
    <row r="5" spans="1:30" ht="26.25" customHeight="1">
      <c r="A5" s="374" t="s">
        <v>139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3"/>
      <c r="AB5" s="373"/>
      <c r="AC5" s="373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269"/>
      <c r="I6" s="269"/>
      <c r="J6" s="333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62" t="s">
        <v>5</v>
      </c>
      <c r="B7" s="359" t="s">
        <v>6</v>
      </c>
      <c r="C7" s="347"/>
      <c r="D7" s="354" t="s">
        <v>140</v>
      </c>
      <c r="E7" s="362" t="s">
        <v>47</v>
      </c>
      <c r="F7" s="362" t="s">
        <v>48</v>
      </c>
      <c r="G7" s="434" t="s">
        <v>49</v>
      </c>
      <c r="H7" s="436" t="s">
        <v>7</v>
      </c>
      <c r="I7" s="344"/>
      <c r="J7" s="344"/>
      <c r="K7" s="344"/>
      <c r="L7" s="344"/>
      <c r="M7" s="344"/>
      <c r="N7" s="344"/>
      <c r="O7" s="344"/>
      <c r="P7" s="344"/>
      <c r="Q7" s="344"/>
      <c r="R7" s="365"/>
      <c r="S7" s="428" t="s">
        <v>50</v>
      </c>
      <c r="T7" s="351" t="s">
        <v>51</v>
      </c>
      <c r="U7" s="428" t="s">
        <v>52</v>
      </c>
      <c r="V7" s="351" t="s">
        <v>9</v>
      </c>
      <c r="W7" s="428" t="s">
        <v>53</v>
      </c>
      <c r="X7" s="417" t="s">
        <v>10</v>
      </c>
      <c r="Y7" s="417" t="s">
        <v>11</v>
      </c>
      <c r="Z7" s="417" t="s">
        <v>12</v>
      </c>
      <c r="AA7" s="417" t="s">
        <v>13</v>
      </c>
      <c r="AB7" s="417" t="s">
        <v>481</v>
      </c>
      <c r="AC7" s="418" t="s">
        <v>480</v>
      </c>
      <c r="AD7" s="35"/>
    </row>
    <row r="8" spans="1:30" ht="24.75" customHeight="1">
      <c r="A8" s="363"/>
      <c r="B8" s="360"/>
      <c r="C8" s="361"/>
      <c r="D8" s="445"/>
      <c r="E8" s="363"/>
      <c r="F8" s="363"/>
      <c r="G8" s="363"/>
      <c r="H8" s="435" t="s">
        <v>54</v>
      </c>
      <c r="I8" s="365"/>
      <c r="J8" s="335" t="s">
        <v>55</v>
      </c>
      <c r="K8" s="439" t="s">
        <v>56</v>
      </c>
      <c r="L8" s="365"/>
      <c r="M8" s="351" t="s">
        <v>15</v>
      </c>
      <c r="N8" s="351" t="s">
        <v>16</v>
      </c>
      <c r="O8" s="351" t="s">
        <v>17</v>
      </c>
      <c r="P8" s="351" t="s">
        <v>18</v>
      </c>
      <c r="Q8" s="351" t="s">
        <v>19</v>
      </c>
      <c r="R8" s="351" t="s">
        <v>20</v>
      </c>
      <c r="S8" s="363"/>
      <c r="T8" s="363"/>
      <c r="U8" s="363"/>
      <c r="V8" s="363"/>
      <c r="W8" s="363"/>
      <c r="X8" s="363"/>
      <c r="Y8" s="363"/>
      <c r="Z8" s="363"/>
      <c r="AA8" s="363"/>
      <c r="AB8" s="363"/>
      <c r="AC8" s="363"/>
      <c r="AD8" s="35"/>
    </row>
    <row r="9" spans="1:30" ht="84.75" customHeight="1">
      <c r="A9" s="358"/>
      <c r="B9" s="348"/>
      <c r="C9" s="350"/>
      <c r="D9" s="446"/>
      <c r="E9" s="358"/>
      <c r="F9" s="358"/>
      <c r="G9" s="358"/>
      <c r="H9" s="270" t="s">
        <v>57</v>
      </c>
      <c r="I9" s="270" t="s">
        <v>58</v>
      </c>
      <c r="J9" s="437" t="s">
        <v>59</v>
      </c>
      <c r="K9" s="36" t="s">
        <v>57</v>
      </c>
      <c r="L9" s="36" t="s">
        <v>58</v>
      </c>
      <c r="M9" s="358"/>
      <c r="N9" s="358"/>
      <c r="O9" s="358"/>
      <c r="P9" s="358"/>
      <c r="Q9" s="358"/>
      <c r="R9" s="358"/>
      <c r="S9" s="363"/>
      <c r="T9" s="358"/>
      <c r="U9" s="363"/>
      <c r="V9" s="358"/>
      <c r="W9" s="363"/>
      <c r="X9" s="358"/>
      <c r="Y9" s="358"/>
      <c r="Z9" s="358"/>
      <c r="AA9" s="358"/>
      <c r="AB9" s="358"/>
      <c r="AC9" s="358"/>
      <c r="AD9" s="35"/>
    </row>
    <row r="10" spans="1:30" ht="15.75">
      <c r="A10" s="13" t="s">
        <v>24</v>
      </c>
      <c r="B10" s="166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271" t="s">
        <v>29</v>
      </c>
      <c r="I10" s="271" t="s">
        <v>30</v>
      </c>
      <c r="J10" s="438"/>
      <c r="K10" s="78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78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5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58"/>
      <c r="T10" s="14" t="s">
        <v>39</v>
      </c>
      <c r="U10" s="358"/>
      <c r="V10" s="40" t="s">
        <v>40</v>
      </c>
      <c r="W10" s="358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94">
        <v>1</v>
      </c>
      <c r="B11" s="258" t="s">
        <v>65</v>
      </c>
      <c r="C11" s="259" t="s">
        <v>66</v>
      </c>
      <c r="D11" s="42">
        <v>21100094402</v>
      </c>
      <c r="E11" s="43" t="s">
        <v>67</v>
      </c>
      <c r="F11" s="154" t="s">
        <v>68</v>
      </c>
      <c r="G11" s="69">
        <v>1</v>
      </c>
      <c r="H11" s="73">
        <v>15</v>
      </c>
      <c r="I11" s="73">
        <v>60</v>
      </c>
      <c r="J11" s="72">
        <v>37</v>
      </c>
      <c r="K11" s="78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78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5">
        <f>ROUND(IF(OR(LEFT(E11,2)="ĐA",LEFT(E11,2)="DA",LEFT(E11,5)="Đồ án",LEFT(E11,5)="Đồán "),J11*0.5,(IF(H11&gt;0,H11*K11,"0")+IF(I11&gt;0,(I11*0.75)*L11,"0"))),1)</f>
        <v>72</v>
      </c>
      <c r="N11" s="397">
        <f>430*20%</f>
        <v>86</v>
      </c>
      <c r="O11" s="381">
        <v>0</v>
      </c>
      <c r="P11" s="419">
        <f>SUM(M11:M30)+N11+O11</f>
        <v>783.5</v>
      </c>
      <c r="Q11" s="381">
        <v>21.4</v>
      </c>
      <c r="R11" s="375">
        <v>0</v>
      </c>
      <c r="S11" s="379">
        <v>430</v>
      </c>
      <c r="T11" s="381">
        <v>430</v>
      </c>
      <c r="U11" s="379">
        <v>112</v>
      </c>
      <c r="V11" s="377">
        <v>112</v>
      </c>
      <c r="W11" s="379">
        <v>56</v>
      </c>
      <c r="X11" s="377">
        <v>56</v>
      </c>
      <c r="Y11" s="419">
        <f>ROUND((P11-T11),1)</f>
        <v>353.5</v>
      </c>
      <c r="Z11" s="420">
        <f>Q11-V11</f>
        <v>-90.6</v>
      </c>
      <c r="AA11" s="420">
        <f>IF(OR(SUM(X11:X30)="",SUM(R11:R30)=""),0,IF(OR(SUM(W11:W30)=160,SUM(X11:X30)&gt;0),ROUND((SUM(R11:R30)-SUM(X11:X30)),1),0))</f>
        <v>-56</v>
      </c>
      <c r="AB11" s="381"/>
      <c r="AC11" s="412">
        <f>SUM(Y11:AA30)</f>
        <v>206.89999999999998</v>
      </c>
      <c r="AD11" s="74"/>
    </row>
    <row r="12" spans="1:30" ht="18" customHeight="1">
      <c r="A12" s="81"/>
      <c r="B12" s="260"/>
      <c r="C12" s="261"/>
      <c r="D12" s="42">
        <v>21100094403</v>
      </c>
      <c r="E12" s="58" t="s">
        <v>67</v>
      </c>
      <c r="F12" s="154" t="s">
        <v>69</v>
      </c>
      <c r="G12" s="69">
        <v>1</v>
      </c>
      <c r="H12" s="73">
        <v>15</v>
      </c>
      <c r="I12" s="73">
        <v>60</v>
      </c>
      <c r="J12" s="72">
        <v>33</v>
      </c>
      <c r="K12" s="78">
        <f t="shared" ref="K12:K71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78">
        <f t="shared" ref="L12:L71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5">
        <f t="shared" ref="M12:M71" si="2">ROUND(IF(OR(LEFT(E12,2)="ĐA",LEFT(E12,2)="DA",LEFT(E12,5)="Đồ án",LEFT(E12,5)="Đồán "),J12*0.5,(IF(H12&gt;0,H12*K12,"0")+IF(I12&gt;0,(I12*0.75)*L12,"0"))),1)</f>
        <v>64.5</v>
      </c>
      <c r="N12" s="363"/>
      <c r="O12" s="363"/>
      <c r="P12" s="363"/>
      <c r="Q12" s="363"/>
      <c r="R12" s="363"/>
      <c r="S12" s="363"/>
      <c r="T12" s="363"/>
      <c r="U12" s="363"/>
      <c r="V12" s="363"/>
      <c r="W12" s="363"/>
      <c r="X12" s="363"/>
      <c r="Y12" s="363"/>
      <c r="Z12" s="363"/>
      <c r="AA12" s="363"/>
      <c r="AB12" s="363"/>
      <c r="AC12" s="363"/>
      <c r="AD12" s="74"/>
    </row>
    <row r="13" spans="1:30" ht="18" customHeight="1">
      <c r="A13" s="81"/>
      <c r="B13" s="97"/>
      <c r="C13" s="98"/>
      <c r="D13" s="42">
        <v>71400106704</v>
      </c>
      <c r="E13" s="43" t="s">
        <v>184</v>
      </c>
      <c r="F13" s="154" t="s">
        <v>141</v>
      </c>
      <c r="G13" s="69">
        <v>1</v>
      </c>
      <c r="H13" s="73">
        <v>15</v>
      </c>
      <c r="I13" s="73">
        <v>60</v>
      </c>
      <c r="J13" s="72">
        <v>46</v>
      </c>
      <c r="K13" s="78">
        <f t="shared" si="0"/>
        <v>1.2</v>
      </c>
      <c r="L13" s="78">
        <f t="shared" si="1"/>
        <v>1.2</v>
      </c>
      <c r="M13" s="45">
        <f t="shared" si="2"/>
        <v>72</v>
      </c>
      <c r="N13" s="363"/>
      <c r="O13" s="363"/>
      <c r="P13" s="363"/>
      <c r="Q13" s="363"/>
      <c r="R13" s="363"/>
      <c r="S13" s="363"/>
      <c r="T13" s="363"/>
      <c r="U13" s="363"/>
      <c r="V13" s="363"/>
      <c r="W13" s="363"/>
      <c r="X13" s="363"/>
      <c r="Y13" s="363"/>
      <c r="Z13" s="363"/>
      <c r="AA13" s="363"/>
      <c r="AB13" s="363"/>
      <c r="AC13" s="363"/>
      <c r="AD13" s="74"/>
    </row>
    <row r="14" spans="1:30" ht="18" customHeight="1">
      <c r="A14" s="81"/>
      <c r="B14" s="97"/>
      <c r="C14" s="98"/>
      <c r="D14" s="42">
        <v>71400119002</v>
      </c>
      <c r="E14" s="155" t="s">
        <v>45</v>
      </c>
      <c r="F14" s="154" t="s">
        <v>142</v>
      </c>
      <c r="G14" s="69">
        <v>1</v>
      </c>
      <c r="H14" s="73">
        <v>15</v>
      </c>
      <c r="I14" s="73">
        <v>30</v>
      </c>
      <c r="J14" s="72">
        <v>60</v>
      </c>
      <c r="K14" s="78">
        <f t="shared" si="0"/>
        <v>1.2</v>
      </c>
      <c r="L14" s="78">
        <f t="shared" si="1"/>
        <v>1.2</v>
      </c>
      <c r="M14" s="45">
        <f t="shared" si="2"/>
        <v>45</v>
      </c>
      <c r="N14" s="363"/>
      <c r="O14" s="363"/>
      <c r="P14" s="363"/>
      <c r="Q14" s="363"/>
      <c r="R14" s="363"/>
      <c r="S14" s="363"/>
      <c r="T14" s="363"/>
      <c r="U14" s="363"/>
      <c r="V14" s="363"/>
      <c r="W14" s="363"/>
      <c r="X14" s="363"/>
      <c r="Y14" s="363"/>
      <c r="Z14" s="363"/>
      <c r="AA14" s="363"/>
      <c r="AB14" s="363"/>
      <c r="AC14" s="363"/>
      <c r="AD14" s="74"/>
    </row>
    <row r="15" spans="1:30" ht="18" customHeight="1">
      <c r="A15" s="81"/>
      <c r="B15" s="97"/>
      <c r="C15" s="98"/>
      <c r="D15" s="42">
        <v>71400119001</v>
      </c>
      <c r="E15" s="155" t="s">
        <v>45</v>
      </c>
      <c r="F15" s="154" t="s">
        <v>143</v>
      </c>
      <c r="G15" s="69">
        <v>1</v>
      </c>
      <c r="H15" s="73">
        <v>15</v>
      </c>
      <c r="I15" s="73">
        <v>30</v>
      </c>
      <c r="J15" s="72">
        <v>27</v>
      </c>
      <c r="K15" s="78">
        <f t="shared" si="0"/>
        <v>1</v>
      </c>
      <c r="L15" s="78">
        <f t="shared" si="1"/>
        <v>1</v>
      </c>
      <c r="M15" s="45">
        <f t="shared" si="2"/>
        <v>37.5</v>
      </c>
      <c r="N15" s="363"/>
      <c r="O15" s="363"/>
      <c r="P15" s="363"/>
      <c r="Q15" s="363"/>
      <c r="R15" s="363"/>
      <c r="S15" s="363"/>
      <c r="T15" s="363"/>
      <c r="U15" s="363"/>
      <c r="V15" s="363"/>
      <c r="W15" s="363"/>
      <c r="X15" s="363"/>
      <c r="Y15" s="363"/>
      <c r="Z15" s="363"/>
      <c r="AA15" s="363"/>
      <c r="AB15" s="363"/>
      <c r="AC15" s="363"/>
      <c r="AD15" s="74"/>
    </row>
    <row r="16" spans="1:30" ht="18" customHeight="1">
      <c r="A16" s="81"/>
      <c r="B16" s="97"/>
      <c r="C16" s="98"/>
      <c r="D16" s="42">
        <v>21100093903</v>
      </c>
      <c r="E16" s="155" t="s">
        <v>45</v>
      </c>
      <c r="F16" s="154" t="s">
        <v>144</v>
      </c>
      <c r="G16" s="69">
        <v>1</v>
      </c>
      <c r="H16" s="73">
        <v>15</v>
      </c>
      <c r="I16" s="73">
        <v>30</v>
      </c>
      <c r="J16" s="72">
        <v>57</v>
      </c>
      <c r="K16" s="78">
        <f t="shared" si="0"/>
        <v>1.2</v>
      </c>
      <c r="L16" s="78">
        <f t="shared" si="1"/>
        <v>1.2</v>
      </c>
      <c r="M16" s="45">
        <f t="shared" si="2"/>
        <v>45</v>
      </c>
      <c r="N16" s="363"/>
      <c r="O16" s="363"/>
      <c r="P16" s="363"/>
      <c r="Q16" s="363"/>
      <c r="R16" s="363"/>
      <c r="S16" s="363"/>
      <c r="T16" s="363"/>
      <c r="U16" s="363"/>
      <c r="V16" s="363"/>
      <c r="W16" s="363"/>
      <c r="X16" s="363"/>
      <c r="Y16" s="363"/>
      <c r="Z16" s="363"/>
      <c r="AA16" s="363"/>
      <c r="AB16" s="363"/>
      <c r="AC16" s="363"/>
      <c r="AD16" s="74"/>
    </row>
    <row r="17" spans="1:30" ht="18" customHeight="1">
      <c r="A17" s="111"/>
      <c r="B17" s="97"/>
      <c r="C17" s="98"/>
      <c r="D17" s="42">
        <v>21100093901</v>
      </c>
      <c r="E17" s="155" t="s">
        <v>45</v>
      </c>
      <c r="F17" s="154" t="s">
        <v>145</v>
      </c>
      <c r="G17" s="69">
        <v>1</v>
      </c>
      <c r="H17" s="73">
        <v>15</v>
      </c>
      <c r="I17" s="73">
        <v>30</v>
      </c>
      <c r="J17" s="72">
        <v>39</v>
      </c>
      <c r="K17" s="78">
        <f t="shared" si="0"/>
        <v>1.2</v>
      </c>
      <c r="L17" s="78">
        <f t="shared" si="1"/>
        <v>1.2</v>
      </c>
      <c r="M17" s="45">
        <f t="shared" si="2"/>
        <v>45</v>
      </c>
      <c r="N17" s="389"/>
      <c r="O17" s="389"/>
      <c r="P17" s="389"/>
      <c r="Q17" s="389"/>
      <c r="R17" s="389"/>
      <c r="S17" s="389"/>
      <c r="T17" s="389"/>
      <c r="U17" s="389"/>
      <c r="V17" s="389"/>
      <c r="W17" s="389"/>
      <c r="X17" s="389"/>
      <c r="Y17" s="389"/>
      <c r="Z17" s="389"/>
      <c r="AA17" s="389"/>
      <c r="AB17" s="389"/>
      <c r="AC17" s="389"/>
      <c r="AD17" s="74"/>
    </row>
    <row r="18" spans="1:30" ht="18" customHeight="1">
      <c r="A18" s="111"/>
      <c r="B18" s="97"/>
      <c r="C18" s="98"/>
      <c r="D18" s="42">
        <v>21100094302</v>
      </c>
      <c r="E18" s="155" t="s">
        <v>232</v>
      </c>
      <c r="F18" s="44" t="s">
        <v>144</v>
      </c>
      <c r="G18" s="69">
        <v>2</v>
      </c>
      <c r="H18" s="73">
        <v>30</v>
      </c>
      <c r="I18" s="73">
        <v>60</v>
      </c>
      <c r="J18" s="72">
        <v>57</v>
      </c>
      <c r="K18" s="78">
        <f t="shared" si="0"/>
        <v>1.2</v>
      </c>
      <c r="L18" s="78">
        <f t="shared" si="1"/>
        <v>1.2</v>
      </c>
      <c r="M18" s="45">
        <f t="shared" si="2"/>
        <v>90</v>
      </c>
      <c r="N18" s="389"/>
      <c r="O18" s="389"/>
      <c r="P18" s="389"/>
      <c r="Q18" s="389"/>
      <c r="R18" s="389"/>
      <c r="S18" s="389"/>
      <c r="T18" s="389"/>
      <c r="U18" s="389"/>
      <c r="V18" s="389"/>
      <c r="W18" s="389"/>
      <c r="X18" s="389"/>
      <c r="Y18" s="389"/>
      <c r="Z18" s="389"/>
      <c r="AA18" s="389"/>
      <c r="AB18" s="389"/>
      <c r="AC18" s="389"/>
      <c r="AD18" s="74"/>
    </row>
    <row r="19" spans="1:30" ht="18" customHeight="1">
      <c r="A19" s="111"/>
      <c r="B19" s="97"/>
      <c r="C19" s="98"/>
      <c r="D19" s="42">
        <v>21100094304</v>
      </c>
      <c r="E19" s="155" t="s">
        <v>232</v>
      </c>
      <c r="F19" s="44" t="s">
        <v>230</v>
      </c>
      <c r="G19" s="69">
        <v>2</v>
      </c>
      <c r="H19" s="73">
        <v>30</v>
      </c>
      <c r="I19" s="73">
        <v>60</v>
      </c>
      <c r="J19" s="72">
        <v>55</v>
      </c>
      <c r="K19" s="78">
        <f t="shared" si="0"/>
        <v>1.2</v>
      </c>
      <c r="L19" s="78">
        <f t="shared" si="1"/>
        <v>1.2</v>
      </c>
      <c r="M19" s="45">
        <f t="shared" si="2"/>
        <v>90</v>
      </c>
      <c r="N19" s="389"/>
      <c r="O19" s="389"/>
      <c r="P19" s="389"/>
      <c r="Q19" s="389"/>
      <c r="R19" s="389"/>
      <c r="S19" s="389"/>
      <c r="T19" s="389"/>
      <c r="U19" s="389"/>
      <c r="V19" s="389"/>
      <c r="W19" s="389"/>
      <c r="X19" s="389"/>
      <c r="Y19" s="389"/>
      <c r="Z19" s="389"/>
      <c r="AA19" s="389"/>
      <c r="AB19" s="389"/>
      <c r="AC19" s="389"/>
      <c r="AD19" s="74"/>
    </row>
    <row r="20" spans="1:30" ht="18" customHeight="1">
      <c r="A20" s="111"/>
      <c r="B20" s="97"/>
      <c r="C20" s="98"/>
      <c r="D20" s="42">
        <v>21100094401</v>
      </c>
      <c r="E20" s="58" t="s">
        <v>67</v>
      </c>
      <c r="F20" s="44" t="s">
        <v>183</v>
      </c>
      <c r="G20" s="69">
        <v>2</v>
      </c>
      <c r="H20" s="73">
        <v>15</v>
      </c>
      <c r="I20" s="73">
        <v>60</v>
      </c>
      <c r="J20" s="72">
        <v>32</v>
      </c>
      <c r="K20" s="78">
        <f t="shared" si="0"/>
        <v>1</v>
      </c>
      <c r="L20" s="78">
        <f t="shared" si="1"/>
        <v>1.1000000000000001</v>
      </c>
      <c r="M20" s="45">
        <f t="shared" si="2"/>
        <v>64.5</v>
      </c>
      <c r="N20" s="389"/>
      <c r="O20" s="389"/>
      <c r="P20" s="389"/>
      <c r="Q20" s="389"/>
      <c r="R20" s="389"/>
      <c r="S20" s="389"/>
      <c r="T20" s="389"/>
      <c r="U20" s="389"/>
      <c r="V20" s="389"/>
      <c r="W20" s="389"/>
      <c r="X20" s="389"/>
      <c r="Y20" s="389"/>
      <c r="Z20" s="389"/>
      <c r="AA20" s="389"/>
      <c r="AB20" s="389"/>
      <c r="AC20" s="389"/>
      <c r="AD20" s="74"/>
    </row>
    <row r="21" spans="1:30" ht="18" customHeight="1">
      <c r="A21" s="111"/>
      <c r="B21" s="97"/>
      <c r="C21" s="98"/>
      <c r="D21" s="42">
        <v>71400135403</v>
      </c>
      <c r="E21" s="58" t="s">
        <v>343</v>
      </c>
      <c r="F21" s="154" t="s">
        <v>141</v>
      </c>
      <c r="G21" s="69">
        <v>2</v>
      </c>
      <c r="H21" s="73">
        <v>15</v>
      </c>
      <c r="I21" s="73">
        <v>60</v>
      </c>
      <c r="J21" s="72">
        <v>44</v>
      </c>
      <c r="K21" s="78">
        <f t="shared" si="0"/>
        <v>1.2</v>
      </c>
      <c r="L21" s="78">
        <f t="shared" si="1"/>
        <v>1.2</v>
      </c>
      <c r="M21" s="45">
        <f t="shared" si="2"/>
        <v>72</v>
      </c>
      <c r="N21" s="389"/>
      <c r="O21" s="389"/>
      <c r="P21" s="389"/>
      <c r="Q21" s="389"/>
      <c r="R21" s="389"/>
      <c r="S21" s="389"/>
      <c r="T21" s="389"/>
      <c r="U21" s="389"/>
      <c r="V21" s="389"/>
      <c r="W21" s="389"/>
      <c r="X21" s="389"/>
      <c r="Y21" s="389"/>
      <c r="Z21" s="389"/>
      <c r="AA21" s="389"/>
      <c r="AB21" s="389"/>
      <c r="AC21" s="389"/>
      <c r="AD21" s="74"/>
    </row>
    <row r="22" spans="1:30" ht="18" hidden="1" customHeight="1">
      <c r="A22" s="111"/>
      <c r="B22" s="97"/>
      <c r="C22" s="98"/>
      <c r="D22" s="42"/>
      <c r="E22" s="43"/>
      <c r="F22" s="154"/>
      <c r="G22" s="69"/>
      <c r="H22" s="73"/>
      <c r="I22" s="73"/>
      <c r="J22" s="72"/>
      <c r="K22" s="78">
        <f t="shared" si="0"/>
        <v>0</v>
      </c>
      <c r="L22" s="78">
        <f t="shared" si="1"/>
        <v>0</v>
      </c>
      <c r="M22" s="45">
        <f t="shared" si="2"/>
        <v>0</v>
      </c>
      <c r="N22" s="389"/>
      <c r="O22" s="389"/>
      <c r="P22" s="389"/>
      <c r="Q22" s="389"/>
      <c r="R22" s="389"/>
      <c r="S22" s="389"/>
      <c r="T22" s="389"/>
      <c r="U22" s="389"/>
      <c r="V22" s="389"/>
      <c r="W22" s="389"/>
      <c r="X22" s="389"/>
      <c r="Y22" s="389"/>
      <c r="Z22" s="389"/>
      <c r="AA22" s="389"/>
      <c r="AB22" s="389"/>
      <c r="AC22" s="389"/>
      <c r="AD22" s="74"/>
    </row>
    <row r="23" spans="1:30" ht="18" hidden="1" customHeight="1">
      <c r="A23" s="111"/>
      <c r="B23" s="97"/>
      <c r="C23" s="98"/>
      <c r="D23" s="42"/>
      <c r="E23" s="155"/>
      <c r="F23" s="154"/>
      <c r="G23" s="69"/>
      <c r="H23" s="73"/>
      <c r="I23" s="73"/>
      <c r="J23" s="72"/>
      <c r="K23" s="78">
        <f t="shared" si="0"/>
        <v>0</v>
      </c>
      <c r="L23" s="78">
        <f t="shared" si="1"/>
        <v>0</v>
      </c>
      <c r="M23" s="45">
        <f t="shared" si="2"/>
        <v>0</v>
      </c>
      <c r="N23" s="389"/>
      <c r="O23" s="389"/>
      <c r="P23" s="389"/>
      <c r="Q23" s="389"/>
      <c r="R23" s="389"/>
      <c r="S23" s="389"/>
      <c r="T23" s="389"/>
      <c r="U23" s="389"/>
      <c r="V23" s="389"/>
      <c r="W23" s="389"/>
      <c r="X23" s="389"/>
      <c r="Y23" s="389"/>
      <c r="Z23" s="389"/>
      <c r="AA23" s="389"/>
      <c r="AB23" s="389"/>
      <c r="AC23" s="389"/>
      <c r="AD23" s="74"/>
    </row>
    <row r="24" spans="1:30" ht="18" hidden="1" customHeight="1">
      <c r="A24" s="111"/>
      <c r="B24" s="97"/>
      <c r="C24" s="98"/>
      <c r="D24" s="42"/>
      <c r="E24" s="155"/>
      <c r="F24" s="154"/>
      <c r="G24" s="69"/>
      <c r="H24" s="73"/>
      <c r="I24" s="73"/>
      <c r="J24" s="72"/>
      <c r="K24" s="78">
        <f t="shared" si="0"/>
        <v>0</v>
      </c>
      <c r="L24" s="78">
        <f t="shared" si="1"/>
        <v>0</v>
      </c>
      <c r="M24" s="45">
        <f t="shared" si="2"/>
        <v>0</v>
      </c>
      <c r="N24" s="389"/>
      <c r="O24" s="389"/>
      <c r="P24" s="389"/>
      <c r="Q24" s="389"/>
      <c r="R24" s="389"/>
      <c r="S24" s="389"/>
      <c r="T24" s="389"/>
      <c r="U24" s="389"/>
      <c r="V24" s="389"/>
      <c r="W24" s="389"/>
      <c r="X24" s="389"/>
      <c r="Y24" s="389"/>
      <c r="Z24" s="389"/>
      <c r="AA24" s="389"/>
      <c r="AB24" s="389"/>
      <c r="AC24" s="389"/>
      <c r="AD24" s="74"/>
    </row>
    <row r="25" spans="1:30" ht="18" hidden="1" customHeight="1">
      <c r="A25" s="111"/>
      <c r="B25" s="97"/>
      <c r="C25" s="98"/>
      <c r="D25" s="42"/>
      <c r="E25" s="155"/>
      <c r="F25" s="154"/>
      <c r="G25" s="69"/>
      <c r="H25" s="73"/>
      <c r="I25" s="73"/>
      <c r="J25" s="72"/>
      <c r="K25" s="78">
        <f t="shared" si="0"/>
        <v>0</v>
      </c>
      <c r="L25" s="78">
        <f t="shared" si="1"/>
        <v>0</v>
      </c>
      <c r="M25" s="45">
        <f t="shared" si="2"/>
        <v>0</v>
      </c>
      <c r="N25" s="389"/>
      <c r="O25" s="389"/>
      <c r="P25" s="389"/>
      <c r="Q25" s="389"/>
      <c r="R25" s="389"/>
      <c r="S25" s="389"/>
      <c r="T25" s="389"/>
      <c r="U25" s="389"/>
      <c r="V25" s="389"/>
      <c r="W25" s="389"/>
      <c r="X25" s="389"/>
      <c r="Y25" s="389"/>
      <c r="Z25" s="389"/>
      <c r="AA25" s="389"/>
      <c r="AB25" s="389"/>
      <c r="AC25" s="389"/>
      <c r="AD25" s="74"/>
    </row>
    <row r="26" spans="1:30" ht="18" hidden="1" customHeight="1">
      <c r="A26" s="111"/>
      <c r="B26" s="97"/>
      <c r="C26" s="98"/>
      <c r="D26" s="42"/>
      <c r="E26" s="155"/>
      <c r="F26" s="154"/>
      <c r="G26" s="69"/>
      <c r="H26" s="73"/>
      <c r="I26" s="73"/>
      <c r="J26" s="72"/>
      <c r="K26" s="78">
        <f t="shared" si="0"/>
        <v>0</v>
      </c>
      <c r="L26" s="78">
        <f t="shared" si="1"/>
        <v>0</v>
      </c>
      <c r="M26" s="45">
        <f t="shared" si="2"/>
        <v>0</v>
      </c>
      <c r="N26" s="389"/>
      <c r="O26" s="389"/>
      <c r="P26" s="389"/>
      <c r="Q26" s="389"/>
      <c r="R26" s="389"/>
      <c r="S26" s="389"/>
      <c r="T26" s="389"/>
      <c r="U26" s="389"/>
      <c r="V26" s="389"/>
      <c r="W26" s="389"/>
      <c r="X26" s="389"/>
      <c r="Y26" s="389"/>
      <c r="Z26" s="389"/>
      <c r="AA26" s="389"/>
      <c r="AB26" s="389"/>
      <c r="AC26" s="389"/>
      <c r="AD26" s="74"/>
    </row>
    <row r="27" spans="1:30" ht="18" hidden="1" customHeight="1">
      <c r="A27" s="111"/>
      <c r="B27" s="97"/>
      <c r="C27" s="98"/>
      <c r="D27" s="42"/>
      <c r="E27" s="155"/>
      <c r="F27" s="154"/>
      <c r="G27" s="69"/>
      <c r="H27" s="73"/>
      <c r="I27" s="73"/>
      <c r="J27" s="72"/>
      <c r="K27" s="78">
        <f t="shared" si="0"/>
        <v>0</v>
      </c>
      <c r="L27" s="78">
        <f t="shared" si="1"/>
        <v>0</v>
      </c>
      <c r="M27" s="45">
        <f t="shared" si="2"/>
        <v>0</v>
      </c>
      <c r="N27" s="389"/>
      <c r="O27" s="389"/>
      <c r="P27" s="389"/>
      <c r="Q27" s="389"/>
      <c r="R27" s="389"/>
      <c r="S27" s="389"/>
      <c r="T27" s="389"/>
      <c r="U27" s="389"/>
      <c r="V27" s="389"/>
      <c r="W27" s="389"/>
      <c r="X27" s="389"/>
      <c r="Y27" s="389"/>
      <c r="Z27" s="389"/>
      <c r="AA27" s="389"/>
      <c r="AB27" s="389"/>
      <c r="AC27" s="389"/>
      <c r="AD27" s="74"/>
    </row>
    <row r="28" spans="1:30" ht="18" hidden="1" customHeight="1">
      <c r="A28" s="111"/>
      <c r="B28" s="97"/>
      <c r="C28" s="98"/>
      <c r="D28" s="42"/>
      <c r="E28" s="155"/>
      <c r="F28" s="154"/>
      <c r="G28" s="69"/>
      <c r="H28" s="73"/>
      <c r="I28" s="73"/>
      <c r="J28" s="72"/>
      <c r="K28" s="78">
        <f t="shared" si="0"/>
        <v>0</v>
      </c>
      <c r="L28" s="78">
        <f t="shared" si="1"/>
        <v>0</v>
      </c>
      <c r="M28" s="45">
        <f t="shared" si="2"/>
        <v>0</v>
      </c>
      <c r="N28" s="389"/>
      <c r="O28" s="389"/>
      <c r="P28" s="389"/>
      <c r="Q28" s="389"/>
      <c r="R28" s="389"/>
      <c r="S28" s="389"/>
      <c r="T28" s="389"/>
      <c r="U28" s="389"/>
      <c r="V28" s="389"/>
      <c r="W28" s="389"/>
      <c r="X28" s="389"/>
      <c r="Y28" s="389"/>
      <c r="Z28" s="389"/>
      <c r="AA28" s="389"/>
      <c r="AB28" s="389"/>
      <c r="AC28" s="389"/>
      <c r="AD28" s="74"/>
    </row>
    <row r="29" spans="1:30" ht="20.25" hidden="1" customHeight="1">
      <c r="A29" s="81"/>
      <c r="B29" s="97"/>
      <c r="C29" s="98"/>
      <c r="D29" s="42"/>
      <c r="E29" s="43"/>
      <c r="F29" s="44"/>
      <c r="G29" s="44"/>
      <c r="H29" s="272"/>
      <c r="I29" s="272"/>
      <c r="J29" s="72"/>
      <c r="K29" s="78">
        <f t="shared" si="0"/>
        <v>0</v>
      </c>
      <c r="L29" s="78">
        <f t="shared" si="1"/>
        <v>0</v>
      </c>
      <c r="M29" s="45">
        <f t="shared" si="2"/>
        <v>0</v>
      </c>
      <c r="N29" s="363"/>
      <c r="O29" s="363"/>
      <c r="P29" s="363"/>
      <c r="Q29" s="363"/>
      <c r="R29" s="363"/>
      <c r="S29" s="363"/>
      <c r="T29" s="363"/>
      <c r="U29" s="363"/>
      <c r="V29" s="363"/>
      <c r="W29" s="363"/>
      <c r="X29" s="363"/>
      <c r="Y29" s="363"/>
      <c r="Z29" s="363"/>
      <c r="AA29" s="363"/>
      <c r="AB29" s="363"/>
      <c r="AC29" s="363"/>
      <c r="AD29" s="74"/>
    </row>
    <row r="30" spans="1:30" ht="18" hidden="1" customHeight="1">
      <c r="A30" s="81"/>
      <c r="B30" s="97"/>
      <c r="C30" s="98"/>
      <c r="D30" s="42"/>
      <c r="E30" s="43"/>
      <c r="F30" s="44"/>
      <c r="G30" s="44"/>
      <c r="H30" s="272"/>
      <c r="I30" s="272"/>
      <c r="J30" s="72"/>
      <c r="K30" s="78">
        <f t="shared" si="0"/>
        <v>0</v>
      </c>
      <c r="L30" s="78">
        <f t="shared" si="1"/>
        <v>0</v>
      </c>
      <c r="M30" s="45">
        <f t="shared" si="2"/>
        <v>0</v>
      </c>
      <c r="N30" s="358"/>
      <c r="O30" s="358"/>
      <c r="P30" s="358"/>
      <c r="Q30" s="358"/>
      <c r="R30" s="358"/>
      <c r="S30" s="358"/>
      <c r="T30" s="358"/>
      <c r="U30" s="358"/>
      <c r="V30" s="358"/>
      <c r="W30" s="358"/>
      <c r="X30" s="358"/>
      <c r="Y30" s="358"/>
      <c r="Z30" s="358"/>
      <c r="AA30" s="358"/>
      <c r="AB30" s="358"/>
      <c r="AC30" s="358"/>
      <c r="AD30" s="74"/>
    </row>
    <row r="31" spans="1:30" ht="18.75" customHeight="1">
      <c r="A31" s="94">
        <v>2</v>
      </c>
      <c r="B31" s="123" t="s">
        <v>80</v>
      </c>
      <c r="C31" s="124" t="s">
        <v>81</v>
      </c>
      <c r="D31" s="115">
        <v>50600115501</v>
      </c>
      <c r="E31" s="116" t="s">
        <v>299</v>
      </c>
      <c r="F31" s="117" t="s">
        <v>260</v>
      </c>
      <c r="G31" s="125">
        <v>1</v>
      </c>
      <c r="H31" s="135">
        <v>30</v>
      </c>
      <c r="I31" s="135"/>
      <c r="J31" s="72">
        <v>55</v>
      </c>
      <c r="K31" s="78">
        <f t="shared" si="0"/>
        <v>1.2</v>
      </c>
      <c r="L31" s="78">
        <f t="shared" si="1"/>
        <v>0</v>
      </c>
      <c r="M31" s="45">
        <f t="shared" si="2"/>
        <v>36</v>
      </c>
      <c r="N31" s="397">
        <f>430*30%</f>
        <v>129</v>
      </c>
      <c r="O31" s="381">
        <v>0</v>
      </c>
      <c r="P31" s="375">
        <f>SUM(M31:M50)+N31+O31</f>
        <v>865.1</v>
      </c>
      <c r="Q31" s="381">
        <v>21.4</v>
      </c>
      <c r="R31" s="375">
        <v>0</v>
      </c>
      <c r="S31" s="379">
        <v>430</v>
      </c>
      <c r="T31" s="381">
        <v>430</v>
      </c>
      <c r="U31" s="379">
        <v>112</v>
      </c>
      <c r="V31" s="377">
        <v>112</v>
      </c>
      <c r="W31" s="379">
        <v>56</v>
      </c>
      <c r="X31" s="381">
        <v>56</v>
      </c>
      <c r="Y31" s="375">
        <f>ROUND((P31-T31),1)</f>
        <v>435.1</v>
      </c>
      <c r="Z31" s="383">
        <f>IF(OR(SUM(V31)="",SUM(Q31)=""),0,IF(OR(SUM(U31)=320,SUM(V31)&gt;0),ROUND((SUM(Q31)-SUM(V31)),1),0))</f>
        <v>-90.6</v>
      </c>
      <c r="AA31" s="383">
        <f>IF(OR(SUM(X31)="",SUM(R31)=""),0,IF(OR(SUM(W31)=160,SUM(X31)&gt;0),ROUND((SUM(R31)-SUM(X31)),1),0))</f>
        <v>-56</v>
      </c>
      <c r="AB31" s="421"/>
      <c r="AC31" s="390">
        <f>SUM(Y31:AA50)</f>
        <v>288.5</v>
      </c>
      <c r="AD31" s="74"/>
    </row>
    <row r="32" spans="1:30" s="183" customFormat="1" ht="18.75" customHeight="1">
      <c r="A32" s="111"/>
      <c r="B32" s="119"/>
      <c r="C32" s="120"/>
      <c r="D32" s="115"/>
      <c r="E32" s="116" t="s">
        <v>437</v>
      </c>
      <c r="F32" s="117" t="s">
        <v>390</v>
      </c>
      <c r="G32" s="125">
        <v>1</v>
      </c>
      <c r="H32" s="135"/>
      <c r="I32" s="135">
        <v>60</v>
      </c>
      <c r="J32" s="72">
        <v>55</v>
      </c>
      <c r="K32" s="78">
        <f t="shared" si="0"/>
        <v>0</v>
      </c>
      <c r="L32" s="78">
        <f t="shared" si="1"/>
        <v>1.2</v>
      </c>
      <c r="M32" s="45">
        <f t="shared" si="2"/>
        <v>54</v>
      </c>
      <c r="N32" s="398"/>
      <c r="O32" s="382"/>
      <c r="P32" s="376"/>
      <c r="Q32" s="382"/>
      <c r="R32" s="376"/>
      <c r="S32" s="380"/>
      <c r="T32" s="382"/>
      <c r="U32" s="380"/>
      <c r="V32" s="378"/>
      <c r="W32" s="380"/>
      <c r="X32" s="382"/>
      <c r="Y32" s="376"/>
      <c r="Z32" s="384"/>
      <c r="AA32" s="384"/>
      <c r="AB32" s="422"/>
      <c r="AC32" s="391"/>
      <c r="AD32" s="74"/>
    </row>
    <row r="33" spans="1:30" s="183" customFormat="1" ht="18.75" customHeight="1">
      <c r="A33" s="111"/>
      <c r="B33" s="119"/>
      <c r="C33" s="120"/>
      <c r="D33" s="115"/>
      <c r="E33" s="116" t="s">
        <v>438</v>
      </c>
      <c r="F33" s="117" t="s">
        <v>436</v>
      </c>
      <c r="G33" s="125">
        <v>1</v>
      </c>
      <c r="H33" s="135"/>
      <c r="I33" s="135">
        <v>60</v>
      </c>
      <c r="J33" s="72">
        <v>55</v>
      </c>
      <c r="K33" s="78">
        <f t="shared" si="0"/>
        <v>0</v>
      </c>
      <c r="L33" s="78">
        <f t="shared" si="1"/>
        <v>1.2</v>
      </c>
      <c r="M33" s="45">
        <f t="shared" si="2"/>
        <v>54</v>
      </c>
      <c r="N33" s="398"/>
      <c r="O33" s="382"/>
      <c r="P33" s="376"/>
      <c r="Q33" s="382"/>
      <c r="R33" s="376"/>
      <c r="S33" s="380"/>
      <c r="T33" s="382"/>
      <c r="U33" s="380"/>
      <c r="V33" s="378"/>
      <c r="W33" s="380"/>
      <c r="X33" s="382"/>
      <c r="Y33" s="376"/>
      <c r="Z33" s="384"/>
      <c r="AA33" s="384"/>
      <c r="AB33" s="422"/>
      <c r="AC33" s="391"/>
      <c r="AD33" s="74"/>
    </row>
    <row r="34" spans="1:30" ht="18" customHeight="1">
      <c r="A34" s="81"/>
      <c r="B34" s="119"/>
      <c r="C34" s="120"/>
      <c r="D34" s="115">
        <v>41000092301</v>
      </c>
      <c r="E34" s="116" t="s">
        <v>186</v>
      </c>
      <c r="F34" s="117" t="s">
        <v>157</v>
      </c>
      <c r="G34" s="126">
        <v>1</v>
      </c>
      <c r="H34" s="135">
        <v>30</v>
      </c>
      <c r="I34" s="135">
        <v>45</v>
      </c>
      <c r="J34" s="72">
        <v>30</v>
      </c>
      <c r="K34" s="78">
        <f t="shared" si="0"/>
        <v>1</v>
      </c>
      <c r="L34" s="78">
        <f t="shared" si="1"/>
        <v>1.1000000000000001</v>
      </c>
      <c r="M34" s="45">
        <f t="shared" si="2"/>
        <v>67.099999999999994</v>
      </c>
      <c r="N34" s="363"/>
      <c r="O34" s="382"/>
      <c r="P34" s="376"/>
      <c r="Q34" s="382"/>
      <c r="R34" s="376"/>
      <c r="S34" s="380"/>
      <c r="T34" s="382"/>
      <c r="U34" s="380"/>
      <c r="V34" s="378"/>
      <c r="W34" s="380"/>
      <c r="X34" s="382"/>
      <c r="Y34" s="376"/>
      <c r="Z34" s="384"/>
      <c r="AA34" s="384"/>
      <c r="AB34" s="422"/>
      <c r="AC34" s="391"/>
      <c r="AD34" s="74"/>
    </row>
    <row r="35" spans="1:30" ht="18" customHeight="1">
      <c r="A35" s="81"/>
      <c r="B35" s="119"/>
      <c r="C35" s="120"/>
      <c r="D35" s="115">
        <v>71400119919</v>
      </c>
      <c r="E35" s="116" t="s">
        <v>159</v>
      </c>
      <c r="F35" s="117" t="s">
        <v>300</v>
      </c>
      <c r="G35" s="126">
        <v>1</v>
      </c>
      <c r="H35" s="135">
        <v>30</v>
      </c>
      <c r="I35" s="135">
        <v>60</v>
      </c>
      <c r="J35" s="72">
        <v>80</v>
      </c>
      <c r="K35" s="78">
        <f t="shared" si="0"/>
        <v>1.3</v>
      </c>
      <c r="L35" s="78">
        <f t="shared" si="1"/>
        <v>1.2</v>
      </c>
      <c r="M35" s="45">
        <f t="shared" si="2"/>
        <v>93</v>
      </c>
      <c r="N35" s="363"/>
      <c r="O35" s="382"/>
      <c r="P35" s="376"/>
      <c r="Q35" s="382"/>
      <c r="R35" s="376"/>
      <c r="S35" s="380"/>
      <c r="T35" s="382"/>
      <c r="U35" s="380"/>
      <c r="V35" s="378"/>
      <c r="W35" s="380"/>
      <c r="X35" s="382"/>
      <c r="Y35" s="376"/>
      <c r="Z35" s="384"/>
      <c r="AA35" s="384"/>
      <c r="AB35" s="422"/>
      <c r="AC35" s="391"/>
      <c r="AD35" s="74"/>
    </row>
    <row r="36" spans="1:30" ht="18" customHeight="1">
      <c r="A36" s="81"/>
      <c r="B36" s="119"/>
      <c r="C36" s="120"/>
      <c r="D36" s="115"/>
      <c r="E36" s="116" t="s">
        <v>226</v>
      </c>
      <c r="F36" s="44" t="s">
        <v>165</v>
      </c>
      <c r="G36" s="126">
        <v>2</v>
      </c>
      <c r="H36" s="135">
        <v>15</v>
      </c>
      <c r="I36" s="135">
        <v>60</v>
      </c>
      <c r="J36" s="72">
        <v>40</v>
      </c>
      <c r="K36" s="78">
        <f t="shared" si="0"/>
        <v>1.2</v>
      </c>
      <c r="L36" s="78">
        <f t="shared" si="1"/>
        <v>1.2</v>
      </c>
      <c r="M36" s="45">
        <f t="shared" si="2"/>
        <v>72</v>
      </c>
      <c r="N36" s="363"/>
      <c r="O36" s="382"/>
      <c r="P36" s="376"/>
      <c r="Q36" s="382"/>
      <c r="R36" s="376"/>
      <c r="S36" s="380"/>
      <c r="T36" s="382"/>
      <c r="U36" s="380"/>
      <c r="V36" s="378"/>
      <c r="W36" s="380"/>
      <c r="X36" s="382"/>
      <c r="Y36" s="376"/>
      <c r="Z36" s="384"/>
      <c r="AA36" s="384"/>
      <c r="AB36" s="422"/>
      <c r="AC36" s="391"/>
      <c r="AD36" s="74"/>
    </row>
    <row r="37" spans="1:30" ht="18" customHeight="1">
      <c r="A37" s="111"/>
      <c r="B37" s="119"/>
      <c r="C37" s="120"/>
      <c r="D37" s="115"/>
      <c r="E37" s="116" t="s">
        <v>159</v>
      </c>
      <c r="F37" s="117" t="s">
        <v>364</v>
      </c>
      <c r="G37" s="126">
        <v>2</v>
      </c>
      <c r="H37" s="135">
        <v>30</v>
      </c>
      <c r="I37" s="135">
        <v>60</v>
      </c>
      <c r="J37" s="72">
        <v>40</v>
      </c>
      <c r="K37" s="78">
        <f t="shared" si="0"/>
        <v>1.2</v>
      </c>
      <c r="L37" s="78">
        <f t="shared" si="1"/>
        <v>1.2</v>
      </c>
      <c r="M37" s="45">
        <f t="shared" si="2"/>
        <v>90</v>
      </c>
      <c r="N37" s="389"/>
      <c r="O37" s="382"/>
      <c r="P37" s="376"/>
      <c r="Q37" s="382"/>
      <c r="R37" s="376"/>
      <c r="S37" s="380"/>
      <c r="T37" s="382"/>
      <c r="U37" s="380"/>
      <c r="V37" s="378"/>
      <c r="W37" s="380"/>
      <c r="X37" s="382"/>
      <c r="Y37" s="376"/>
      <c r="Z37" s="384"/>
      <c r="AA37" s="384"/>
      <c r="AB37" s="422"/>
      <c r="AC37" s="391"/>
      <c r="AD37" s="74"/>
    </row>
    <row r="38" spans="1:30" ht="18" customHeight="1">
      <c r="A38" s="111"/>
      <c r="B38" s="119"/>
      <c r="C38" s="120"/>
      <c r="D38" s="115"/>
      <c r="E38" s="116" t="s">
        <v>159</v>
      </c>
      <c r="F38" s="117" t="s">
        <v>365</v>
      </c>
      <c r="G38" s="126">
        <v>2</v>
      </c>
      <c r="H38" s="135">
        <v>30</v>
      </c>
      <c r="I38" s="135">
        <v>60</v>
      </c>
      <c r="J38" s="72">
        <v>40</v>
      </c>
      <c r="K38" s="78">
        <f t="shared" si="0"/>
        <v>1.2</v>
      </c>
      <c r="L38" s="78">
        <f t="shared" si="1"/>
        <v>1.2</v>
      </c>
      <c r="M38" s="45">
        <f t="shared" si="2"/>
        <v>90</v>
      </c>
      <c r="N38" s="389"/>
      <c r="O38" s="382"/>
      <c r="P38" s="376"/>
      <c r="Q38" s="382"/>
      <c r="R38" s="376"/>
      <c r="S38" s="380"/>
      <c r="T38" s="382"/>
      <c r="U38" s="380"/>
      <c r="V38" s="378"/>
      <c r="W38" s="380"/>
      <c r="X38" s="382"/>
      <c r="Y38" s="376"/>
      <c r="Z38" s="384"/>
      <c r="AA38" s="384"/>
      <c r="AB38" s="422"/>
      <c r="AC38" s="391"/>
      <c r="AD38" s="74"/>
    </row>
    <row r="39" spans="1:30" ht="18" customHeight="1">
      <c r="A39" s="111"/>
      <c r="B39" s="119"/>
      <c r="C39" s="120"/>
      <c r="D39" s="115"/>
      <c r="E39" s="116" t="s">
        <v>159</v>
      </c>
      <c r="F39" s="117" t="s">
        <v>374</v>
      </c>
      <c r="G39" s="126">
        <v>2</v>
      </c>
      <c r="H39" s="135">
        <v>30</v>
      </c>
      <c r="I39" s="135">
        <v>60</v>
      </c>
      <c r="J39" s="72">
        <v>40</v>
      </c>
      <c r="K39" s="78">
        <f t="shared" si="0"/>
        <v>1.2</v>
      </c>
      <c r="L39" s="78">
        <f t="shared" si="1"/>
        <v>1.2</v>
      </c>
      <c r="M39" s="45">
        <f t="shared" si="2"/>
        <v>90</v>
      </c>
      <c r="N39" s="389"/>
      <c r="O39" s="382"/>
      <c r="P39" s="376"/>
      <c r="Q39" s="382"/>
      <c r="R39" s="376"/>
      <c r="S39" s="380"/>
      <c r="T39" s="382"/>
      <c r="U39" s="380"/>
      <c r="V39" s="378"/>
      <c r="W39" s="380"/>
      <c r="X39" s="382"/>
      <c r="Y39" s="376"/>
      <c r="Z39" s="384"/>
      <c r="AA39" s="384"/>
      <c r="AB39" s="422"/>
      <c r="AC39" s="391"/>
      <c r="AD39" s="74"/>
    </row>
    <row r="40" spans="1:30" ht="18" customHeight="1">
      <c r="A40" s="111"/>
      <c r="B40" s="119"/>
      <c r="C40" s="120"/>
      <c r="D40" s="115"/>
      <c r="E40" s="116" t="s">
        <v>159</v>
      </c>
      <c r="F40" s="117" t="s">
        <v>375</v>
      </c>
      <c r="G40" s="126">
        <v>2</v>
      </c>
      <c r="H40" s="135">
        <v>30</v>
      </c>
      <c r="I40" s="135">
        <v>60</v>
      </c>
      <c r="J40" s="72">
        <v>40</v>
      </c>
      <c r="K40" s="78">
        <f t="shared" si="0"/>
        <v>1.2</v>
      </c>
      <c r="L40" s="78">
        <f t="shared" si="1"/>
        <v>1.2</v>
      </c>
      <c r="M40" s="45">
        <f t="shared" si="2"/>
        <v>90</v>
      </c>
      <c r="N40" s="389"/>
      <c r="O40" s="382"/>
      <c r="P40" s="376"/>
      <c r="Q40" s="382"/>
      <c r="R40" s="376"/>
      <c r="S40" s="380"/>
      <c r="T40" s="382"/>
      <c r="U40" s="380"/>
      <c r="V40" s="378"/>
      <c r="W40" s="380"/>
      <c r="X40" s="382"/>
      <c r="Y40" s="376"/>
      <c r="Z40" s="384"/>
      <c r="AA40" s="384"/>
      <c r="AB40" s="422"/>
      <c r="AC40" s="391"/>
      <c r="AD40" s="74"/>
    </row>
    <row r="41" spans="1:30" ht="18" hidden="1" customHeight="1">
      <c r="A41" s="111"/>
      <c r="B41" s="119"/>
      <c r="C41" s="120"/>
      <c r="D41" s="115"/>
      <c r="E41" s="116"/>
      <c r="F41" s="117"/>
      <c r="G41" s="126"/>
      <c r="H41" s="135"/>
      <c r="I41" s="135"/>
      <c r="J41" s="72"/>
      <c r="K41" s="78"/>
      <c r="L41" s="78"/>
      <c r="M41" s="45"/>
      <c r="N41" s="389"/>
      <c r="O41" s="382"/>
      <c r="P41" s="376"/>
      <c r="Q41" s="382"/>
      <c r="R41" s="376"/>
      <c r="S41" s="380"/>
      <c r="T41" s="382"/>
      <c r="U41" s="380"/>
      <c r="V41" s="378"/>
      <c r="W41" s="380"/>
      <c r="X41" s="382"/>
      <c r="Y41" s="376"/>
      <c r="Z41" s="384"/>
      <c r="AA41" s="384"/>
      <c r="AB41" s="422"/>
      <c r="AC41" s="391"/>
      <c r="AD41" s="74"/>
    </row>
    <row r="42" spans="1:30" ht="18" hidden="1" customHeight="1">
      <c r="A42" s="111"/>
      <c r="B42" s="119"/>
      <c r="C42" s="120"/>
      <c r="D42" s="115"/>
      <c r="E42" s="116"/>
      <c r="F42" s="117"/>
      <c r="G42" s="126"/>
      <c r="H42" s="135"/>
      <c r="I42" s="135"/>
      <c r="J42" s="72"/>
      <c r="K42" s="78">
        <f t="shared" si="0"/>
        <v>0</v>
      </c>
      <c r="L42" s="78">
        <f t="shared" si="1"/>
        <v>0</v>
      </c>
      <c r="M42" s="45">
        <f t="shared" si="2"/>
        <v>0</v>
      </c>
      <c r="N42" s="389"/>
      <c r="O42" s="382"/>
      <c r="P42" s="376"/>
      <c r="Q42" s="382"/>
      <c r="R42" s="376"/>
      <c r="S42" s="380"/>
      <c r="T42" s="382"/>
      <c r="U42" s="380"/>
      <c r="V42" s="378"/>
      <c r="W42" s="380"/>
      <c r="X42" s="382"/>
      <c r="Y42" s="376"/>
      <c r="Z42" s="384"/>
      <c r="AA42" s="384"/>
      <c r="AB42" s="422"/>
      <c r="AC42" s="391"/>
      <c r="AD42" s="74"/>
    </row>
    <row r="43" spans="1:30" ht="18" hidden="1" customHeight="1">
      <c r="A43" s="81"/>
      <c r="B43" s="119"/>
      <c r="C43" s="120"/>
      <c r="D43" s="115"/>
      <c r="E43" s="116"/>
      <c r="F43" s="117"/>
      <c r="G43" s="126"/>
      <c r="H43" s="135"/>
      <c r="I43" s="135"/>
      <c r="J43" s="72"/>
      <c r="K43" s="78">
        <f t="shared" si="0"/>
        <v>0</v>
      </c>
      <c r="L43" s="78">
        <f t="shared" si="1"/>
        <v>0</v>
      </c>
      <c r="M43" s="45">
        <f t="shared" si="2"/>
        <v>0</v>
      </c>
      <c r="N43" s="363"/>
      <c r="O43" s="382"/>
      <c r="P43" s="376"/>
      <c r="Q43" s="382"/>
      <c r="R43" s="376"/>
      <c r="S43" s="380"/>
      <c r="T43" s="382"/>
      <c r="U43" s="380"/>
      <c r="V43" s="378"/>
      <c r="W43" s="380"/>
      <c r="X43" s="382"/>
      <c r="Y43" s="376"/>
      <c r="Z43" s="384"/>
      <c r="AA43" s="384"/>
      <c r="AB43" s="422"/>
      <c r="AC43" s="391"/>
      <c r="AD43" s="74"/>
    </row>
    <row r="44" spans="1:30" ht="18" hidden="1" customHeight="1">
      <c r="A44" s="81"/>
      <c r="B44" s="119"/>
      <c r="C44" s="120"/>
      <c r="D44" s="115"/>
      <c r="E44" s="116"/>
      <c r="F44" s="117"/>
      <c r="G44" s="126"/>
      <c r="H44" s="135"/>
      <c r="I44" s="135"/>
      <c r="J44" s="72"/>
      <c r="K44" s="78">
        <f t="shared" si="0"/>
        <v>0</v>
      </c>
      <c r="L44" s="78">
        <f t="shared" si="1"/>
        <v>0</v>
      </c>
      <c r="M44" s="45">
        <f t="shared" si="2"/>
        <v>0</v>
      </c>
      <c r="N44" s="363"/>
      <c r="O44" s="382"/>
      <c r="P44" s="376"/>
      <c r="Q44" s="382"/>
      <c r="R44" s="376"/>
      <c r="S44" s="380"/>
      <c r="T44" s="382"/>
      <c r="U44" s="380"/>
      <c r="V44" s="378"/>
      <c r="W44" s="380"/>
      <c r="X44" s="382"/>
      <c r="Y44" s="376"/>
      <c r="Z44" s="384"/>
      <c r="AA44" s="384"/>
      <c r="AB44" s="422"/>
      <c r="AC44" s="391"/>
      <c r="AD44" s="74"/>
    </row>
    <row r="45" spans="1:30" ht="18" hidden="1" customHeight="1">
      <c r="A45" s="111"/>
      <c r="B45" s="119"/>
      <c r="C45" s="120"/>
      <c r="D45" s="115"/>
      <c r="E45" s="116"/>
      <c r="F45" s="117"/>
      <c r="G45" s="126"/>
      <c r="H45" s="135"/>
      <c r="I45" s="135"/>
      <c r="J45" s="72"/>
      <c r="K45" s="78">
        <f t="shared" si="0"/>
        <v>0</v>
      </c>
      <c r="L45" s="78">
        <f t="shared" si="1"/>
        <v>0</v>
      </c>
      <c r="M45" s="45">
        <f t="shared" si="2"/>
        <v>0</v>
      </c>
      <c r="N45" s="389"/>
      <c r="O45" s="382"/>
      <c r="P45" s="376"/>
      <c r="Q45" s="382"/>
      <c r="R45" s="376"/>
      <c r="S45" s="380"/>
      <c r="T45" s="382"/>
      <c r="U45" s="380"/>
      <c r="V45" s="378"/>
      <c r="W45" s="380"/>
      <c r="X45" s="382"/>
      <c r="Y45" s="376"/>
      <c r="Z45" s="384"/>
      <c r="AA45" s="384"/>
      <c r="AB45" s="422"/>
      <c r="AC45" s="391"/>
      <c r="AD45" s="74"/>
    </row>
    <row r="46" spans="1:30" ht="18" hidden="1" customHeight="1">
      <c r="A46" s="111"/>
      <c r="B46" s="119"/>
      <c r="C46" s="120"/>
      <c r="D46" s="115"/>
      <c r="E46" s="116"/>
      <c r="F46" s="117"/>
      <c r="G46" s="126"/>
      <c r="H46" s="135"/>
      <c r="I46" s="135"/>
      <c r="J46" s="72"/>
      <c r="K46" s="78">
        <f t="shared" si="0"/>
        <v>0</v>
      </c>
      <c r="L46" s="78">
        <f t="shared" si="1"/>
        <v>0</v>
      </c>
      <c r="M46" s="45">
        <f t="shared" si="2"/>
        <v>0</v>
      </c>
      <c r="N46" s="389"/>
      <c r="O46" s="382"/>
      <c r="P46" s="376"/>
      <c r="Q46" s="382"/>
      <c r="R46" s="376"/>
      <c r="S46" s="380"/>
      <c r="T46" s="382"/>
      <c r="U46" s="380"/>
      <c r="V46" s="378"/>
      <c r="W46" s="380"/>
      <c r="X46" s="382"/>
      <c r="Y46" s="376"/>
      <c r="Z46" s="384"/>
      <c r="AA46" s="384"/>
      <c r="AB46" s="422"/>
      <c r="AC46" s="391"/>
      <c r="AD46" s="74"/>
    </row>
    <row r="47" spans="1:30" ht="18" hidden="1" customHeight="1">
      <c r="A47" s="111"/>
      <c r="B47" s="119"/>
      <c r="C47" s="120"/>
      <c r="D47" s="115"/>
      <c r="E47" s="116"/>
      <c r="F47" s="117"/>
      <c r="G47" s="126"/>
      <c r="H47" s="135"/>
      <c r="I47" s="135"/>
      <c r="J47" s="72"/>
      <c r="K47" s="78">
        <f t="shared" si="0"/>
        <v>0</v>
      </c>
      <c r="L47" s="78">
        <f t="shared" si="1"/>
        <v>0</v>
      </c>
      <c r="M47" s="45">
        <f t="shared" si="2"/>
        <v>0</v>
      </c>
      <c r="N47" s="389"/>
      <c r="O47" s="382"/>
      <c r="P47" s="376"/>
      <c r="Q47" s="382"/>
      <c r="R47" s="376"/>
      <c r="S47" s="380"/>
      <c r="T47" s="382"/>
      <c r="U47" s="380"/>
      <c r="V47" s="378"/>
      <c r="W47" s="380"/>
      <c r="X47" s="382"/>
      <c r="Y47" s="376"/>
      <c r="Z47" s="384"/>
      <c r="AA47" s="384"/>
      <c r="AB47" s="422"/>
      <c r="AC47" s="391"/>
      <c r="AD47" s="74"/>
    </row>
    <row r="48" spans="1:30" ht="18" hidden="1" customHeight="1">
      <c r="A48" s="111"/>
      <c r="B48" s="119"/>
      <c r="C48" s="120"/>
      <c r="D48" s="115"/>
      <c r="E48" s="116"/>
      <c r="F48" s="117"/>
      <c r="G48" s="126"/>
      <c r="H48" s="135"/>
      <c r="I48" s="135"/>
      <c r="J48" s="72"/>
      <c r="K48" s="78">
        <f t="shared" si="0"/>
        <v>0</v>
      </c>
      <c r="L48" s="78">
        <f t="shared" si="1"/>
        <v>0</v>
      </c>
      <c r="M48" s="45">
        <f t="shared" si="2"/>
        <v>0</v>
      </c>
      <c r="N48" s="389"/>
      <c r="O48" s="382"/>
      <c r="P48" s="376"/>
      <c r="Q48" s="382"/>
      <c r="R48" s="376"/>
      <c r="S48" s="380"/>
      <c r="T48" s="382"/>
      <c r="U48" s="380"/>
      <c r="V48" s="378"/>
      <c r="W48" s="380"/>
      <c r="X48" s="382"/>
      <c r="Y48" s="376"/>
      <c r="Z48" s="384"/>
      <c r="AA48" s="384"/>
      <c r="AB48" s="422"/>
      <c r="AC48" s="391"/>
      <c r="AD48" s="74"/>
    </row>
    <row r="49" spans="1:30" ht="18" hidden="1" customHeight="1">
      <c r="A49" s="111"/>
      <c r="B49" s="119"/>
      <c r="C49" s="120"/>
      <c r="D49" s="115"/>
      <c r="E49" s="116"/>
      <c r="F49" s="117"/>
      <c r="G49" s="126"/>
      <c r="H49" s="135"/>
      <c r="I49" s="135"/>
      <c r="J49" s="72"/>
      <c r="K49" s="78">
        <f t="shared" si="0"/>
        <v>0</v>
      </c>
      <c r="L49" s="78">
        <f t="shared" si="1"/>
        <v>0</v>
      </c>
      <c r="M49" s="45">
        <f t="shared" si="2"/>
        <v>0</v>
      </c>
      <c r="N49" s="389"/>
      <c r="O49" s="382"/>
      <c r="P49" s="376"/>
      <c r="Q49" s="382"/>
      <c r="R49" s="376"/>
      <c r="S49" s="380"/>
      <c r="T49" s="382"/>
      <c r="U49" s="380"/>
      <c r="V49" s="378"/>
      <c r="W49" s="380"/>
      <c r="X49" s="382"/>
      <c r="Y49" s="376"/>
      <c r="Z49" s="384"/>
      <c r="AA49" s="384"/>
      <c r="AB49" s="422"/>
      <c r="AC49" s="391"/>
      <c r="AD49" s="74"/>
    </row>
    <row r="50" spans="1:30" ht="18" hidden="1" customHeight="1">
      <c r="A50" s="81"/>
      <c r="B50" s="119"/>
      <c r="C50" s="120"/>
      <c r="D50" s="115"/>
      <c r="E50" s="116"/>
      <c r="F50" s="117"/>
      <c r="G50" s="126"/>
      <c r="H50" s="135"/>
      <c r="I50" s="135"/>
      <c r="J50" s="72"/>
      <c r="K50" s="78">
        <f t="shared" si="0"/>
        <v>0</v>
      </c>
      <c r="L50" s="78">
        <f t="shared" si="1"/>
        <v>0</v>
      </c>
      <c r="M50" s="45">
        <f t="shared" si="2"/>
        <v>0</v>
      </c>
      <c r="N50" s="358"/>
      <c r="O50" s="403"/>
      <c r="P50" s="405"/>
      <c r="Q50" s="403"/>
      <c r="R50" s="405"/>
      <c r="S50" s="402"/>
      <c r="T50" s="403"/>
      <c r="U50" s="402"/>
      <c r="V50" s="432"/>
      <c r="W50" s="402"/>
      <c r="X50" s="403"/>
      <c r="Y50" s="405"/>
      <c r="Z50" s="416"/>
      <c r="AA50" s="416"/>
      <c r="AB50" s="423"/>
      <c r="AC50" s="408"/>
      <c r="AD50" s="74"/>
    </row>
    <row r="51" spans="1:30" ht="18" customHeight="1">
      <c r="A51" s="94">
        <v>3</v>
      </c>
      <c r="B51" s="264" t="s">
        <v>82</v>
      </c>
      <c r="C51" s="265" t="s">
        <v>83</v>
      </c>
      <c r="D51" s="42">
        <v>21100094401</v>
      </c>
      <c r="E51" s="43" t="s">
        <v>287</v>
      </c>
      <c r="F51" s="44" t="s">
        <v>214</v>
      </c>
      <c r="G51" s="69">
        <v>1</v>
      </c>
      <c r="H51" s="73">
        <v>15</v>
      </c>
      <c r="I51" s="272">
        <v>60</v>
      </c>
      <c r="J51" s="72">
        <v>22</v>
      </c>
      <c r="K51" s="78">
        <f t="shared" si="0"/>
        <v>1</v>
      </c>
      <c r="L51" s="78">
        <f t="shared" si="1"/>
        <v>1</v>
      </c>
      <c r="M51" s="45">
        <f t="shared" si="2"/>
        <v>60</v>
      </c>
      <c r="N51" s="397">
        <f>430*15%</f>
        <v>64.5</v>
      </c>
      <c r="O51" s="381">
        <v>0</v>
      </c>
      <c r="P51" s="375">
        <f>SUM(M51:M70)+N51+O51</f>
        <v>891</v>
      </c>
      <c r="Q51" s="381">
        <v>0</v>
      </c>
      <c r="R51" s="375">
        <v>0</v>
      </c>
      <c r="S51" s="379">
        <v>430</v>
      </c>
      <c r="T51" s="381">
        <v>430</v>
      </c>
      <c r="U51" s="379">
        <v>112</v>
      </c>
      <c r="V51" s="377">
        <v>112</v>
      </c>
      <c r="W51" s="379">
        <v>56</v>
      </c>
      <c r="X51" s="381">
        <v>56</v>
      </c>
      <c r="Y51" s="375">
        <f>ROUND((P51-T51),1)</f>
        <v>461</v>
      </c>
      <c r="Z51" s="383">
        <f>IF(OR(SUM(V51:V70)="",SUM(Q51:Q70)=""),0,IF(OR(SUM(U51:U70)=320,SUM(V51:V70)&gt;0),ROUND((SUM(Q51:Q70)-SUM(V51:V70)),1),0))</f>
        <v>-112</v>
      </c>
      <c r="AA51" s="383">
        <f>IF(OR(SUM(X51:X70)="",SUM(R51:R70)=""),0,IF(OR(SUM(W51:W70)=160,SUM(X51:X70)&gt;0),ROUND((SUM(R51:R70)-SUM(X51:X70)),1),0))</f>
        <v>-56</v>
      </c>
      <c r="AB51" s="401"/>
      <c r="AC51" s="390">
        <f>SUM(Y51:AA70)</f>
        <v>293</v>
      </c>
      <c r="AD51" s="74"/>
    </row>
    <row r="52" spans="1:30" ht="18" customHeight="1">
      <c r="A52" s="81"/>
      <c r="B52" s="97"/>
      <c r="C52" s="98"/>
      <c r="D52" s="42">
        <v>21100094404</v>
      </c>
      <c r="E52" s="43" t="s">
        <v>287</v>
      </c>
      <c r="F52" s="44" t="s">
        <v>258</v>
      </c>
      <c r="G52" s="69">
        <v>1</v>
      </c>
      <c r="H52" s="73">
        <v>15</v>
      </c>
      <c r="I52" s="73">
        <v>60</v>
      </c>
      <c r="J52" s="72">
        <v>53</v>
      </c>
      <c r="K52" s="78">
        <f t="shared" si="0"/>
        <v>1.2</v>
      </c>
      <c r="L52" s="78">
        <f t="shared" si="1"/>
        <v>1.2</v>
      </c>
      <c r="M52" s="45">
        <f t="shared" si="2"/>
        <v>72</v>
      </c>
      <c r="N52" s="363"/>
      <c r="O52" s="363"/>
      <c r="P52" s="376"/>
      <c r="Q52" s="382"/>
      <c r="R52" s="376"/>
      <c r="S52" s="380"/>
      <c r="T52" s="382"/>
      <c r="U52" s="380"/>
      <c r="V52" s="378"/>
      <c r="W52" s="380"/>
      <c r="X52" s="382"/>
      <c r="Y52" s="376"/>
      <c r="Z52" s="384"/>
      <c r="AA52" s="384"/>
      <c r="AB52" s="406"/>
      <c r="AC52" s="391"/>
      <c r="AD52" s="74"/>
    </row>
    <row r="53" spans="1:30" ht="18" customHeight="1">
      <c r="A53" s="81"/>
      <c r="B53" s="97"/>
      <c r="C53" s="98"/>
      <c r="D53" s="42">
        <v>71400106702</v>
      </c>
      <c r="E53" s="43" t="s">
        <v>184</v>
      </c>
      <c r="F53" s="44" t="s">
        <v>288</v>
      </c>
      <c r="G53" s="69">
        <v>1</v>
      </c>
      <c r="H53" s="73">
        <v>15</v>
      </c>
      <c r="I53" s="73">
        <v>0</v>
      </c>
      <c r="J53" s="72">
        <v>77</v>
      </c>
      <c r="K53" s="78">
        <f t="shared" si="0"/>
        <v>1.3</v>
      </c>
      <c r="L53" s="78">
        <f t="shared" si="1"/>
        <v>0</v>
      </c>
      <c r="M53" s="45">
        <f t="shared" si="2"/>
        <v>19.5</v>
      </c>
      <c r="N53" s="363"/>
      <c r="O53" s="363"/>
      <c r="P53" s="376"/>
      <c r="Q53" s="382"/>
      <c r="R53" s="376"/>
      <c r="S53" s="380"/>
      <c r="T53" s="382"/>
      <c r="U53" s="380"/>
      <c r="V53" s="378"/>
      <c r="W53" s="380"/>
      <c r="X53" s="382"/>
      <c r="Y53" s="376"/>
      <c r="Z53" s="384"/>
      <c r="AA53" s="384"/>
      <c r="AB53" s="406"/>
      <c r="AC53" s="391"/>
      <c r="AD53" s="74"/>
    </row>
    <row r="54" spans="1:30" ht="18" customHeight="1">
      <c r="A54" s="111"/>
      <c r="B54" s="97"/>
      <c r="C54" s="98"/>
      <c r="D54" s="42">
        <v>71400106702</v>
      </c>
      <c r="E54" s="43" t="s">
        <v>184</v>
      </c>
      <c r="F54" s="44" t="s">
        <v>288</v>
      </c>
      <c r="G54" s="69">
        <v>1</v>
      </c>
      <c r="H54" s="73">
        <v>0</v>
      </c>
      <c r="I54" s="73">
        <v>60</v>
      </c>
      <c r="J54" s="72">
        <v>39</v>
      </c>
      <c r="K54" s="78">
        <f t="shared" si="0"/>
        <v>0</v>
      </c>
      <c r="L54" s="78">
        <f t="shared" si="1"/>
        <v>1.2</v>
      </c>
      <c r="M54" s="45">
        <f t="shared" si="2"/>
        <v>54</v>
      </c>
      <c r="N54" s="389"/>
      <c r="O54" s="389"/>
      <c r="P54" s="376"/>
      <c r="Q54" s="382"/>
      <c r="R54" s="376"/>
      <c r="S54" s="380"/>
      <c r="T54" s="382"/>
      <c r="U54" s="380"/>
      <c r="V54" s="378"/>
      <c r="W54" s="380"/>
      <c r="X54" s="382"/>
      <c r="Y54" s="376"/>
      <c r="Z54" s="384"/>
      <c r="AA54" s="384"/>
      <c r="AB54" s="406"/>
      <c r="AC54" s="391"/>
      <c r="AD54" s="74"/>
    </row>
    <row r="55" spans="1:30" ht="18" customHeight="1">
      <c r="A55" s="111"/>
      <c r="B55" s="97"/>
      <c r="C55" s="98"/>
      <c r="D55" s="42">
        <v>71400106708</v>
      </c>
      <c r="E55" s="43" t="s">
        <v>184</v>
      </c>
      <c r="F55" s="44" t="s">
        <v>289</v>
      </c>
      <c r="G55" s="69">
        <v>1</v>
      </c>
      <c r="H55" s="73">
        <v>0</v>
      </c>
      <c r="I55" s="73">
        <v>60</v>
      </c>
      <c r="J55" s="72">
        <v>38</v>
      </c>
      <c r="K55" s="78">
        <f t="shared" si="0"/>
        <v>0</v>
      </c>
      <c r="L55" s="78">
        <f t="shared" si="1"/>
        <v>1.2</v>
      </c>
      <c r="M55" s="45">
        <f t="shared" si="2"/>
        <v>54</v>
      </c>
      <c r="N55" s="389"/>
      <c r="O55" s="389"/>
      <c r="P55" s="376"/>
      <c r="Q55" s="382"/>
      <c r="R55" s="376"/>
      <c r="S55" s="380"/>
      <c r="T55" s="382"/>
      <c r="U55" s="380"/>
      <c r="V55" s="378"/>
      <c r="W55" s="380"/>
      <c r="X55" s="382"/>
      <c r="Y55" s="376"/>
      <c r="Z55" s="384"/>
      <c r="AA55" s="384"/>
      <c r="AB55" s="406"/>
      <c r="AC55" s="391"/>
      <c r="AD55" s="74"/>
    </row>
    <row r="56" spans="1:30" ht="18" customHeight="1">
      <c r="A56" s="111"/>
      <c r="B56" s="97"/>
      <c r="C56" s="98"/>
      <c r="D56" s="42">
        <v>21100093906</v>
      </c>
      <c r="E56" s="43" t="s">
        <v>45</v>
      </c>
      <c r="F56" s="44" t="s">
        <v>230</v>
      </c>
      <c r="G56" s="69">
        <v>1</v>
      </c>
      <c r="H56" s="73">
        <v>15</v>
      </c>
      <c r="I56" s="73">
        <v>30</v>
      </c>
      <c r="J56" s="72">
        <v>54</v>
      </c>
      <c r="K56" s="78">
        <f t="shared" si="0"/>
        <v>1.2</v>
      </c>
      <c r="L56" s="78">
        <f t="shared" si="1"/>
        <v>1.2</v>
      </c>
      <c r="M56" s="45">
        <f t="shared" si="2"/>
        <v>45</v>
      </c>
      <c r="N56" s="389"/>
      <c r="O56" s="389"/>
      <c r="P56" s="376"/>
      <c r="Q56" s="382"/>
      <c r="R56" s="376"/>
      <c r="S56" s="380"/>
      <c r="T56" s="382"/>
      <c r="U56" s="380"/>
      <c r="V56" s="378"/>
      <c r="W56" s="380"/>
      <c r="X56" s="382"/>
      <c r="Y56" s="376"/>
      <c r="Z56" s="384"/>
      <c r="AA56" s="384"/>
      <c r="AB56" s="406"/>
      <c r="AC56" s="391"/>
      <c r="AD56" s="74"/>
    </row>
    <row r="57" spans="1:30" ht="18" customHeight="1">
      <c r="A57" s="111"/>
      <c r="B57" s="97"/>
      <c r="C57" s="98"/>
      <c r="D57" s="42">
        <v>21100119809</v>
      </c>
      <c r="E57" s="43" t="s">
        <v>159</v>
      </c>
      <c r="F57" s="44" t="s">
        <v>165</v>
      </c>
      <c r="G57" s="69">
        <v>1</v>
      </c>
      <c r="H57" s="73">
        <v>30</v>
      </c>
      <c r="I57" s="73">
        <v>60</v>
      </c>
      <c r="J57" s="72">
        <v>17</v>
      </c>
      <c r="K57" s="78">
        <f t="shared" si="0"/>
        <v>1</v>
      </c>
      <c r="L57" s="78">
        <f t="shared" si="1"/>
        <v>1</v>
      </c>
      <c r="M57" s="45">
        <f t="shared" si="2"/>
        <v>75</v>
      </c>
      <c r="N57" s="389"/>
      <c r="O57" s="389"/>
      <c r="P57" s="376"/>
      <c r="Q57" s="382"/>
      <c r="R57" s="376"/>
      <c r="S57" s="380"/>
      <c r="T57" s="382"/>
      <c r="U57" s="380"/>
      <c r="V57" s="378"/>
      <c r="W57" s="380"/>
      <c r="X57" s="382"/>
      <c r="Y57" s="376"/>
      <c r="Z57" s="384"/>
      <c r="AA57" s="384"/>
      <c r="AB57" s="406"/>
      <c r="AC57" s="391"/>
      <c r="AD57" s="74"/>
    </row>
    <row r="58" spans="1:30" ht="18" customHeight="1">
      <c r="A58" s="111"/>
      <c r="B58" s="97"/>
      <c r="C58" s="98"/>
      <c r="D58" s="42"/>
      <c r="E58" s="43" t="s">
        <v>216</v>
      </c>
      <c r="F58" s="44" t="s">
        <v>165</v>
      </c>
      <c r="G58" s="69"/>
      <c r="H58" s="73"/>
      <c r="I58" s="73"/>
      <c r="J58" s="72"/>
      <c r="K58" s="78">
        <f t="shared" si="0"/>
        <v>0</v>
      </c>
      <c r="L58" s="78">
        <f t="shared" si="1"/>
        <v>0</v>
      </c>
      <c r="M58" s="45">
        <f t="shared" si="2"/>
        <v>0</v>
      </c>
      <c r="N58" s="389"/>
      <c r="O58" s="389"/>
      <c r="P58" s="376"/>
      <c r="Q58" s="382"/>
      <c r="R58" s="376"/>
      <c r="S58" s="380"/>
      <c r="T58" s="382"/>
      <c r="U58" s="380"/>
      <c r="V58" s="378"/>
      <c r="W58" s="380"/>
      <c r="X58" s="382"/>
      <c r="Y58" s="376"/>
      <c r="Z58" s="384"/>
      <c r="AA58" s="384"/>
      <c r="AB58" s="406"/>
      <c r="AC58" s="391"/>
      <c r="AD58" s="74"/>
    </row>
    <row r="59" spans="1:30" ht="18" customHeight="1">
      <c r="A59" s="111"/>
      <c r="B59" s="97"/>
      <c r="C59" s="98"/>
      <c r="D59" s="42"/>
      <c r="E59" s="43" t="s">
        <v>67</v>
      </c>
      <c r="F59" s="44" t="s">
        <v>161</v>
      </c>
      <c r="G59" s="69">
        <v>2</v>
      </c>
      <c r="H59" s="73">
        <v>15</v>
      </c>
      <c r="I59" s="73">
        <v>60</v>
      </c>
      <c r="J59" s="72">
        <v>40</v>
      </c>
      <c r="K59" s="78">
        <f t="shared" si="0"/>
        <v>1.2</v>
      </c>
      <c r="L59" s="78">
        <f t="shared" si="1"/>
        <v>1.2</v>
      </c>
      <c r="M59" s="45">
        <f t="shared" si="2"/>
        <v>72</v>
      </c>
      <c r="N59" s="389"/>
      <c r="O59" s="389"/>
      <c r="P59" s="376"/>
      <c r="Q59" s="382"/>
      <c r="R59" s="376"/>
      <c r="S59" s="380"/>
      <c r="T59" s="382"/>
      <c r="U59" s="380"/>
      <c r="V59" s="378"/>
      <c r="W59" s="380"/>
      <c r="X59" s="382"/>
      <c r="Y59" s="376"/>
      <c r="Z59" s="384"/>
      <c r="AA59" s="384"/>
      <c r="AB59" s="406"/>
      <c r="AC59" s="391"/>
      <c r="AD59" s="74"/>
    </row>
    <row r="60" spans="1:30" ht="18" customHeight="1">
      <c r="A60" s="111"/>
      <c r="B60" s="97"/>
      <c r="C60" s="98"/>
      <c r="D60" s="42">
        <v>71400135405</v>
      </c>
      <c r="E60" s="43" t="s">
        <v>343</v>
      </c>
      <c r="F60" s="44" t="s">
        <v>289</v>
      </c>
      <c r="G60" s="69">
        <v>2</v>
      </c>
      <c r="H60" s="73">
        <v>15</v>
      </c>
      <c r="I60" s="73">
        <v>60</v>
      </c>
      <c r="J60" s="72">
        <v>38</v>
      </c>
      <c r="K60" s="78">
        <f t="shared" si="0"/>
        <v>1.2</v>
      </c>
      <c r="L60" s="78">
        <f t="shared" si="1"/>
        <v>1.2</v>
      </c>
      <c r="M60" s="45">
        <f t="shared" si="2"/>
        <v>72</v>
      </c>
      <c r="N60" s="389"/>
      <c r="O60" s="389"/>
      <c r="P60" s="376"/>
      <c r="Q60" s="382"/>
      <c r="R60" s="376"/>
      <c r="S60" s="380"/>
      <c r="T60" s="382"/>
      <c r="U60" s="380"/>
      <c r="V60" s="378"/>
      <c r="W60" s="380"/>
      <c r="X60" s="382"/>
      <c r="Y60" s="376"/>
      <c r="Z60" s="384"/>
      <c r="AA60" s="384"/>
      <c r="AB60" s="406"/>
      <c r="AC60" s="391"/>
      <c r="AD60" s="74"/>
    </row>
    <row r="61" spans="1:30" ht="18" customHeight="1">
      <c r="A61" s="111"/>
      <c r="B61" s="97"/>
      <c r="C61" s="98"/>
      <c r="D61" s="42">
        <v>21100094305</v>
      </c>
      <c r="E61" s="43" t="s">
        <v>232</v>
      </c>
      <c r="F61" s="44" t="s">
        <v>181</v>
      </c>
      <c r="G61" s="69">
        <v>2</v>
      </c>
      <c r="H61" s="73">
        <v>30</v>
      </c>
      <c r="I61" s="73">
        <v>60</v>
      </c>
      <c r="J61" s="72">
        <v>40</v>
      </c>
      <c r="K61" s="78">
        <f t="shared" si="0"/>
        <v>1.2</v>
      </c>
      <c r="L61" s="78">
        <f t="shared" si="1"/>
        <v>1.2</v>
      </c>
      <c r="M61" s="45">
        <f t="shared" si="2"/>
        <v>90</v>
      </c>
      <c r="N61" s="389"/>
      <c r="O61" s="389"/>
      <c r="P61" s="376"/>
      <c r="Q61" s="382"/>
      <c r="R61" s="376"/>
      <c r="S61" s="380"/>
      <c r="T61" s="382"/>
      <c r="U61" s="380"/>
      <c r="V61" s="378"/>
      <c r="W61" s="380"/>
      <c r="X61" s="382"/>
      <c r="Y61" s="376"/>
      <c r="Z61" s="384"/>
      <c r="AA61" s="384"/>
      <c r="AB61" s="406"/>
      <c r="AC61" s="391"/>
      <c r="AD61" s="74"/>
    </row>
    <row r="62" spans="1:30" ht="18" customHeight="1">
      <c r="A62" s="81"/>
      <c r="B62" s="97"/>
      <c r="C62" s="98"/>
      <c r="D62" s="42">
        <v>21100094306</v>
      </c>
      <c r="E62" s="43" t="s">
        <v>232</v>
      </c>
      <c r="F62" s="44" t="s">
        <v>165</v>
      </c>
      <c r="G62" s="84">
        <v>2</v>
      </c>
      <c r="H62" s="272">
        <v>30</v>
      </c>
      <c r="I62" s="273">
        <v>60</v>
      </c>
      <c r="J62" s="72">
        <v>17</v>
      </c>
      <c r="K62" s="78">
        <f t="shared" si="0"/>
        <v>1</v>
      </c>
      <c r="L62" s="78">
        <f t="shared" si="1"/>
        <v>1</v>
      </c>
      <c r="M62" s="45">
        <f t="shared" si="2"/>
        <v>75</v>
      </c>
      <c r="N62" s="363"/>
      <c r="O62" s="363"/>
      <c r="P62" s="376"/>
      <c r="Q62" s="382"/>
      <c r="R62" s="376"/>
      <c r="S62" s="380"/>
      <c r="T62" s="382"/>
      <c r="U62" s="380"/>
      <c r="V62" s="378"/>
      <c r="W62" s="380"/>
      <c r="X62" s="382"/>
      <c r="Y62" s="376"/>
      <c r="Z62" s="384"/>
      <c r="AA62" s="384"/>
      <c r="AB62" s="406"/>
      <c r="AC62" s="391"/>
      <c r="AD62" s="74"/>
    </row>
    <row r="63" spans="1:30" ht="18" customHeight="1">
      <c r="A63" s="81"/>
      <c r="B63" s="97"/>
      <c r="C63" s="98"/>
      <c r="D63" s="42">
        <v>21100119906</v>
      </c>
      <c r="E63" s="43" t="s">
        <v>159</v>
      </c>
      <c r="F63" s="44" t="s">
        <v>525</v>
      </c>
      <c r="G63" s="84">
        <v>2</v>
      </c>
      <c r="H63" s="272">
        <v>30</v>
      </c>
      <c r="I63" s="273"/>
      <c r="J63" s="72">
        <v>66</v>
      </c>
      <c r="K63" s="78">
        <f t="shared" si="0"/>
        <v>1.3</v>
      </c>
      <c r="L63" s="78">
        <f t="shared" si="1"/>
        <v>0</v>
      </c>
      <c r="M63" s="45">
        <f t="shared" si="2"/>
        <v>39</v>
      </c>
      <c r="N63" s="363"/>
      <c r="O63" s="363"/>
      <c r="P63" s="376"/>
      <c r="Q63" s="382"/>
      <c r="R63" s="376"/>
      <c r="S63" s="380"/>
      <c r="T63" s="382"/>
      <c r="U63" s="380"/>
      <c r="V63" s="378"/>
      <c r="W63" s="380"/>
      <c r="X63" s="382"/>
      <c r="Y63" s="376"/>
      <c r="Z63" s="384"/>
      <c r="AA63" s="384"/>
      <c r="AB63" s="406"/>
      <c r="AC63" s="391"/>
      <c r="AD63" s="74"/>
    </row>
    <row r="64" spans="1:30" ht="18" customHeight="1">
      <c r="A64" s="81"/>
      <c r="B64" s="97"/>
      <c r="C64" s="98"/>
      <c r="D64" s="42">
        <v>21100119906</v>
      </c>
      <c r="E64" s="43" t="s">
        <v>159</v>
      </c>
      <c r="F64" s="44" t="s">
        <v>366</v>
      </c>
      <c r="G64" s="84">
        <v>2</v>
      </c>
      <c r="H64" s="272"/>
      <c r="I64" s="273">
        <v>60</v>
      </c>
      <c r="J64" s="72">
        <v>33</v>
      </c>
      <c r="K64" s="78">
        <f t="shared" si="0"/>
        <v>0</v>
      </c>
      <c r="L64" s="78">
        <f t="shared" si="1"/>
        <v>1.1000000000000001</v>
      </c>
      <c r="M64" s="45">
        <f t="shared" si="2"/>
        <v>49.5</v>
      </c>
      <c r="N64" s="363"/>
      <c r="O64" s="363"/>
      <c r="P64" s="376"/>
      <c r="Q64" s="382"/>
      <c r="R64" s="376"/>
      <c r="S64" s="380"/>
      <c r="T64" s="382"/>
      <c r="U64" s="380"/>
      <c r="V64" s="378"/>
      <c r="W64" s="380"/>
      <c r="X64" s="382"/>
      <c r="Y64" s="376"/>
      <c r="Z64" s="384"/>
      <c r="AA64" s="384"/>
      <c r="AB64" s="406"/>
      <c r="AC64" s="391"/>
      <c r="AD64" s="74"/>
    </row>
    <row r="65" spans="1:30" s="183" customFormat="1" ht="18" customHeight="1">
      <c r="A65" s="111"/>
      <c r="B65" s="97"/>
      <c r="C65" s="98"/>
      <c r="D65" s="42">
        <v>21100119906</v>
      </c>
      <c r="E65" s="43" t="s">
        <v>159</v>
      </c>
      <c r="F65" s="44" t="s">
        <v>367</v>
      </c>
      <c r="G65" s="84">
        <v>2</v>
      </c>
      <c r="H65" s="272"/>
      <c r="I65" s="273">
        <v>60</v>
      </c>
      <c r="J65" s="72">
        <v>33</v>
      </c>
      <c r="K65" s="78">
        <f t="shared" si="0"/>
        <v>0</v>
      </c>
      <c r="L65" s="78">
        <f t="shared" si="1"/>
        <v>1.1000000000000001</v>
      </c>
      <c r="M65" s="45">
        <f t="shared" si="2"/>
        <v>49.5</v>
      </c>
      <c r="N65" s="389"/>
      <c r="O65" s="389"/>
      <c r="P65" s="376"/>
      <c r="Q65" s="382"/>
      <c r="R65" s="376"/>
      <c r="S65" s="380"/>
      <c r="T65" s="382"/>
      <c r="U65" s="380"/>
      <c r="V65" s="378"/>
      <c r="W65" s="380"/>
      <c r="X65" s="382"/>
      <c r="Y65" s="376"/>
      <c r="Z65" s="384"/>
      <c r="AA65" s="384"/>
      <c r="AB65" s="406"/>
      <c r="AC65" s="391"/>
      <c r="AD65" s="74"/>
    </row>
    <row r="66" spans="1:30" s="183" customFormat="1" ht="18" hidden="1" customHeight="1">
      <c r="A66" s="111"/>
      <c r="B66" s="97"/>
      <c r="C66" s="98"/>
      <c r="D66" s="42"/>
      <c r="E66" s="43"/>
      <c r="F66" s="44"/>
      <c r="G66" s="84"/>
      <c r="H66" s="272"/>
      <c r="I66" s="273"/>
      <c r="J66" s="72"/>
      <c r="K66" s="78"/>
      <c r="L66" s="78"/>
      <c r="M66" s="45"/>
      <c r="N66" s="389"/>
      <c r="O66" s="389"/>
      <c r="P66" s="376"/>
      <c r="Q66" s="382"/>
      <c r="R66" s="376"/>
      <c r="S66" s="380"/>
      <c r="T66" s="382"/>
      <c r="U66" s="380"/>
      <c r="V66" s="378"/>
      <c r="W66" s="380"/>
      <c r="X66" s="382"/>
      <c r="Y66" s="376"/>
      <c r="Z66" s="384"/>
      <c r="AA66" s="384"/>
      <c r="AB66" s="406"/>
      <c r="AC66" s="391"/>
      <c r="AD66" s="74"/>
    </row>
    <row r="67" spans="1:30" ht="18" hidden="1" customHeight="1">
      <c r="A67" s="81"/>
      <c r="B67" s="97"/>
      <c r="C67" s="98"/>
      <c r="D67" s="42"/>
      <c r="E67" s="43"/>
      <c r="F67" s="44"/>
      <c r="G67" s="69"/>
      <c r="H67" s="73"/>
      <c r="I67" s="73"/>
      <c r="J67" s="72"/>
      <c r="K67" s="78"/>
      <c r="L67" s="78"/>
      <c r="M67" s="45"/>
      <c r="N67" s="363"/>
      <c r="O67" s="363"/>
      <c r="P67" s="376"/>
      <c r="Q67" s="382"/>
      <c r="R67" s="376"/>
      <c r="S67" s="380"/>
      <c r="T67" s="382"/>
      <c r="U67" s="380"/>
      <c r="V67" s="378"/>
      <c r="W67" s="380"/>
      <c r="X67" s="382"/>
      <c r="Y67" s="376"/>
      <c r="Z67" s="384"/>
      <c r="AA67" s="384"/>
      <c r="AB67" s="406"/>
      <c r="AC67" s="391"/>
      <c r="AD67" s="74"/>
    </row>
    <row r="68" spans="1:30" ht="18" hidden="1" customHeight="1">
      <c r="A68" s="111"/>
      <c r="B68" s="97"/>
      <c r="C68" s="98"/>
      <c r="D68" s="42"/>
      <c r="E68" s="43"/>
      <c r="F68" s="44"/>
      <c r="G68" s="69"/>
      <c r="H68" s="73"/>
      <c r="I68" s="73"/>
      <c r="J68" s="72"/>
      <c r="K68" s="78"/>
      <c r="L68" s="78"/>
      <c r="M68" s="45"/>
      <c r="N68" s="389"/>
      <c r="O68" s="389"/>
      <c r="P68" s="376"/>
      <c r="Q68" s="382"/>
      <c r="R68" s="376"/>
      <c r="S68" s="380"/>
      <c r="T68" s="382"/>
      <c r="U68" s="380"/>
      <c r="V68" s="378"/>
      <c r="W68" s="380"/>
      <c r="X68" s="382"/>
      <c r="Y68" s="376"/>
      <c r="Z68" s="384"/>
      <c r="AA68" s="384"/>
      <c r="AB68" s="406"/>
      <c r="AC68" s="391"/>
      <c r="AD68" s="74"/>
    </row>
    <row r="69" spans="1:30" ht="18" hidden="1" customHeight="1">
      <c r="A69" s="81"/>
      <c r="B69" s="97"/>
      <c r="C69" s="98"/>
      <c r="D69" s="42"/>
      <c r="E69" s="43"/>
      <c r="F69" s="44"/>
      <c r="G69" s="69"/>
      <c r="H69" s="73"/>
      <c r="I69" s="73"/>
      <c r="J69" s="72"/>
      <c r="K69" s="78">
        <f t="shared" si="0"/>
        <v>0</v>
      </c>
      <c r="L69" s="78">
        <f t="shared" si="1"/>
        <v>0</v>
      </c>
      <c r="M69" s="45">
        <f t="shared" si="2"/>
        <v>0</v>
      </c>
      <c r="N69" s="363"/>
      <c r="O69" s="363"/>
      <c r="P69" s="376"/>
      <c r="Q69" s="382"/>
      <c r="R69" s="376"/>
      <c r="S69" s="380"/>
      <c r="T69" s="382"/>
      <c r="U69" s="380"/>
      <c r="V69" s="378"/>
      <c r="W69" s="380"/>
      <c r="X69" s="382"/>
      <c r="Y69" s="376"/>
      <c r="Z69" s="384"/>
      <c r="AA69" s="384"/>
      <c r="AB69" s="406"/>
      <c r="AC69" s="391"/>
      <c r="AD69" s="74"/>
    </row>
    <row r="70" spans="1:30" ht="18" hidden="1" customHeight="1">
      <c r="A70" s="81"/>
      <c r="B70" s="97"/>
      <c r="C70" s="98"/>
      <c r="D70" s="42"/>
      <c r="E70" s="43"/>
      <c r="F70" s="44"/>
      <c r="G70" s="69"/>
      <c r="H70" s="73"/>
      <c r="I70" s="73"/>
      <c r="J70" s="72"/>
      <c r="K70" s="78">
        <f t="shared" si="0"/>
        <v>0</v>
      </c>
      <c r="L70" s="78">
        <f t="shared" si="1"/>
        <v>0</v>
      </c>
      <c r="M70" s="45">
        <f t="shared" si="2"/>
        <v>0</v>
      </c>
      <c r="N70" s="358"/>
      <c r="O70" s="358"/>
      <c r="P70" s="405"/>
      <c r="Q70" s="403"/>
      <c r="R70" s="405"/>
      <c r="S70" s="402"/>
      <c r="T70" s="403"/>
      <c r="U70" s="402"/>
      <c r="V70" s="432"/>
      <c r="W70" s="402"/>
      <c r="X70" s="403"/>
      <c r="Y70" s="405"/>
      <c r="Z70" s="416"/>
      <c r="AA70" s="416"/>
      <c r="AB70" s="409"/>
      <c r="AC70" s="408"/>
      <c r="AD70" s="74"/>
    </row>
    <row r="71" spans="1:30" ht="18" customHeight="1">
      <c r="A71" s="94">
        <v>4</v>
      </c>
      <c r="B71" s="258" t="s">
        <v>84</v>
      </c>
      <c r="C71" s="259" t="s">
        <v>85</v>
      </c>
      <c r="D71" s="42">
        <v>71400174003</v>
      </c>
      <c r="E71" s="43" t="s">
        <v>327</v>
      </c>
      <c r="F71" s="44" t="s">
        <v>328</v>
      </c>
      <c r="G71" s="69">
        <v>1</v>
      </c>
      <c r="H71" s="274">
        <v>30</v>
      </c>
      <c r="I71" s="274">
        <v>0</v>
      </c>
      <c r="J71" s="72">
        <v>60</v>
      </c>
      <c r="K71" s="78">
        <f t="shared" si="0"/>
        <v>1.2</v>
      </c>
      <c r="L71" s="78">
        <f t="shared" si="1"/>
        <v>0</v>
      </c>
      <c r="M71" s="45">
        <f t="shared" si="2"/>
        <v>36</v>
      </c>
      <c r="N71" s="397">
        <v>64.5</v>
      </c>
      <c r="O71" s="381">
        <v>0</v>
      </c>
      <c r="P71" s="375">
        <f>SUM(M71:M90)+N71+O71</f>
        <v>769.5</v>
      </c>
      <c r="Q71" s="381">
        <v>0</v>
      </c>
      <c r="R71" s="375">
        <v>0</v>
      </c>
      <c r="S71" s="379">
        <v>430</v>
      </c>
      <c r="T71" s="381">
        <v>430</v>
      </c>
      <c r="U71" s="379">
        <v>112</v>
      </c>
      <c r="V71" s="377">
        <v>112</v>
      </c>
      <c r="W71" s="379">
        <v>56</v>
      </c>
      <c r="X71" s="381">
        <v>56</v>
      </c>
      <c r="Y71" s="375">
        <f>ROUND((P71-T71),1)</f>
        <v>339.5</v>
      </c>
      <c r="Z71" s="383">
        <f>IF(OR(SUM(V71:V90)="",SUM(Q71:Q90)=""),0,IF(OR(SUM(U71:U90)=320,SUM(V71:V90)&gt;0),ROUND((SUM(Q71:Q90)-SUM(V71:V90)),1),0))</f>
        <v>-112</v>
      </c>
      <c r="AA71" s="383">
        <f>IF(OR(SUM(X71:X90)="",SUM(R71:R90)=""),0,IF(OR(SUM(W71:W90)=160,SUM(X71:X90)&gt;0),ROUND((SUM(R71:R90)-SUM(X71:X90)),1),0))</f>
        <v>-56</v>
      </c>
      <c r="AB71" s="401"/>
      <c r="AC71" s="390">
        <f>SUM(Y71:AA90)</f>
        <v>171.5</v>
      </c>
      <c r="AD71" s="74"/>
    </row>
    <row r="72" spans="1:30" ht="18" customHeight="1">
      <c r="A72" s="81"/>
      <c r="B72" s="260"/>
      <c r="C72" s="261"/>
      <c r="D72" s="42">
        <v>71400174004</v>
      </c>
      <c r="E72" s="43" t="s">
        <v>327</v>
      </c>
      <c r="F72" s="44" t="s">
        <v>329</v>
      </c>
      <c r="G72" s="69">
        <v>1</v>
      </c>
      <c r="H72" s="274">
        <v>30</v>
      </c>
      <c r="I72" s="274">
        <v>0</v>
      </c>
      <c r="J72" s="72">
        <v>60</v>
      </c>
      <c r="K72" s="78">
        <f t="shared" ref="K72:K84" si="3">IF(OR(LEFT(E72,2)="ĐA",LEFT(E72,2)="DA",LEFT(E72,5)="Đồ án",LEFT(E72,5)="Đồán ",LEFT(E72,9)="Sinh hoạt",LEFT(E72,9)="sinh hoạt",LEFT(E72,6)="Cố vấn",LEFT(E72,6)="cố vấn",LEFT(E72,4)="cvht",LEFT(E72,4)="CVHT",LEFT(E72,4)="shcn",LEFT(E72,4)="SHCN"),0,(IF(AND(H72&gt;0,J72&gt;0),IF(J72&gt;60,1.3,IF(J72&gt;35,1.2,1)),0)))</f>
        <v>1.2</v>
      </c>
      <c r="L72" s="78">
        <f t="shared" ref="L72:L84" si="4">IF(OR(LEFT(E72,2)="ĐA",LEFT(E72,2)="DA",LEFT(E72,5)="Đồ án",LEFT(E72,5)="Đồán "),0,IF(AND(J72&gt;0,I72&gt;0),IF(AND(OR(LEFT(E72,4)="GDQP",LEFT(E72,4)="gdqp",LEFT(E72,19)="Giáo dục quốc phòng"),J72&gt;50),1.3,IF(J72&gt;35,1.2,IF(J72&gt;29,1.1,1))),0))</f>
        <v>0</v>
      </c>
      <c r="M72" s="45">
        <f t="shared" ref="M72:M84" si="5">ROUND(IF(OR(LEFT(E72,2)="ĐA",LEFT(E72,2)="DA",LEFT(E72,5)="Đồ án",LEFT(E72,5)="Đồán "),J72*0.5,(IF(H72&gt;0,H72*K72,"0")+IF(I72&gt;0,(I72*0.75)*L72,"0"))),1)</f>
        <v>36</v>
      </c>
      <c r="N72" s="363"/>
      <c r="O72" s="363"/>
      <c r="P72" s="376"/>
      <c r="Q72" s="382"/>
      <c r="R72" s="376"/>
      <c r="S72" s="380"/>
      <c r="T72" s="382"/>
      <c r="U72" s="380"/>
      <c r="V72" s="378"/>
      <c r="W72" s="380"/>
      <c r="X72" s="382"/>
      <c r="Y72" s="376"/>
      <c r="Z72" s="384"/>
      <c r="AA72" s="384"/>
      <c r="AB72" s="406"/>
      <c r="AC72" s="391"/>
      <c r="AD72" s="74"/>
    </row>
    <row r="73" spans="1:30" ht="18" customHeight="1">
      <c r="A73" s="81"/>
      <c r="B73" s="97"/>
      <c r="C73" s="98"/>
      <c r="D73" s="42">
        <v>71400174001</v>
      </c>
      <c r="E73" s="43" t="s">
        <v>327</v>
      </c>
      <c r="F73" s="44" t="s">
        <v>241</v>
      </c>
      <c r="G73" s="69">
        <v>1</v>
      </c>
      <c r="H73" s="274">
        <v>30</v>
      </c>
      <c r="I73" s="274">
        <v>0</v>
      </c>
      <c r="J73" s="72">
        <v>74</v>
      </c>
      <c r="K73" s="78">
        <f t="shared" si="3"/>
        <v>1.3</v>
      </c>
      <c r="L73" s="78">
        <f t="shared" si="4"/>
        <v>0</v>
      </c>
      <c r="M73" s="45">
        <f t="shared" si="5"/>
        <v>39</v>
      </c>
      <c r="N73" s="363"/>
      <c r="O73" s="363"/>
      <c r="P73" s="376"/>
      <c r="Q73" s="382"/>
      <c r="R73" s="376"/>
      <c r="S73" s="380"/>
      <c r="T73" s="382"/>
      <c r="U73" s="380"/>
      <c r="V73" s="378"/>
      <c r="W73" s="380"/>
      <c r="X73" s="382"/>
      <c r="Y73" s="376"/>
      <c r="Z73" s="384"/>
      <c r="AA73" s="384"/>
      <c r="AB73" s="406"/>
      <c r="AC73" s="391"/>
      <c r="AD73" s="74"/>
    </row>
    <row r="74" spans="1:30" ht="18" customHeight="1">
      <c r="A74" s="81"/>
      <c r="B74" s="97"/>
      <c r="C74" s="98"/>
      <c r="D74" s="42">
        <v>21100001401</v>
      </c>
      <c r="E74" s="43" t="s">
        <v>327</v>
      </c>
      <c r="F74" s="44" t="s">
        <v>187</v>
      </c>
      <c r="G74" s="69">
        <v>1</v>
      </c>
      <c r="H74" s="274">
        <v>30</v>
      </c>
      <c r="I74" s="274">
        <v>0</v>
      </c>
      <c r="J74" s="72">
        <v>33</v>
      </c>
      <c r="K74" s="78">
        <f t="shared" si="3"/>
        <v>1</v>
      </c>
      <c r="L74" s="78">
        <f t="shared" si="4"/>
        <v>0</v>
      </c>
      <c r="M74" s="45">
        <f t="shared" si="5"/>
        <v>30</v>
      </c>
      <c r="N74" s="363"/>
      <c r="O74" s="363"/>
      <c r="P74" s="376"/>
      <c r="Q74" s="382"/>
      <c r="R74" s="376"/>
      <c r="S74" s="380"/>
      <c r="T74" s="382"/>
      <c r="U74" s="380"/>
      <c r="V74" s="378"/>
      <c r="W74" s="380"/>
      <c r="X74" s="382"/>
      <c r="Y74" s="376"/>
      <c r="Z74" s="384"/>
      <c r="AA74" s="384"/>
      <c r="AB74" s="406"/>
      <c r="AC74" s="391"/>
      <c r="AD74" s="74"/>
    </row>
    <row r="75" spans="1:30" ht="18" customHeight="1">
      <c r="A75" s="81"/>
      <c r="B75" s="97"/>
      <c r="C75" s="98"/>
      <c r="D75" s="42">
        <v>21100119806</v>
      </c>
      <c r="E75" s="43" t="s">
        <v>159</v>
      </c>
      <c r="F75" s="44" t="s">
        <v>233</v>
      </c>
      <c r="G75" s="69">
        <v>1</v>
      </c>
      <c r="H75" s="274">
        <v>30</v>
      </c>
      <c r="I75" s="274">
        <v>0</v>
      </c>
      <c r="J75" s="72">
        <v>62</v>
      </c>
      <c r="K75" s="78">
        <f t="shared" si="3"/>
        <v>1.3</v>
      </c>
      <c r="L75" s="78">
        <f t="shared" si="4"/>
        <v>0</v>
      </c>
      <c r="M75" s="45">
        <f t="shared" si="5"/>
        <v>39</v>
      </c>
      <c r="N75" s="363"/>
      <c r="O75" s="363"/>
      <c r="P75" s="376"/>
      <c r="Q75" s="382"/>
      <c r="R75" s="376"/>
      <c r="S75" s="380"/>
      <c r="T75" s="382"/>
      <c r="U75" s="380"/>
      <c r="V75" s="378"/>
      <c r="W75" s="380"/>
      <c r="X75" s="382"/>
      <c r="Y75" s="376"/>
      <c r="Z75" s="384"/>
      <c r="AA75" s="384"/>
      <c r="AB75" s="406"/>
      <c r="AC75" s="391"/>
      <c r="AD75" s="74"/>
    </row>
    <row r="76" spans="1:30" s="183" customFormat="1" ht="18" customHeight="1">
      <c r="A76" s="111"/>
      <c r="B76" s="97"/>
      <c r="C76" s="98"/>
      <c r="D76" s="42">
        <v>21100119806</v>
      </c>
      <c r="E76" s="43" t="s">
        <v>451</v>
      </c>
      <c r="F76" s="44" t="s">
        <v>421</v>
      </c>
      <c r="G76" s="69">
        <v>1</v>
      </c>
      <c r="H76" s="274">
        <v>0</v>
      </c>
      <c r="I76" s="274">
        <v>60</v>
      </c>
      <c r="J76" s="72">
        <v>35</v>
      </c>
      <c r="K76" s="78">
        <f t="shared" si="3"/>
        <v>0</v>
      </c>
      <c r="L76" s="78">
        <f t="shared" si="4"/>
        <v>1.1000000000000001</v>
      </c>
      <c r="M76" s="45">
        <f t="shared" si="5"/>
        <v>49.5</v>
      </c>
      <c r="N76" s="389"/>
      <c r="O76" s="389"/>
      <c r="P76" s="376"/>
      <c r="Q76" s="382"/>
      <c r="R76" s="376"/>
      <c r="S76" s="380"/>
      <c r="T76" s="382"/>
      <c r="U76" s="380"/>
      <c r="V76" s="378"/>
      <c r="W76" s="380"/>
      <c r="X76" s="382"/>
      <c r="Y76" s="376"/>
      <c r="Z76" s="384"/>
      <c r="AA76" s="384"/>
      <c r="AB76" s="406"/>
      <c r="AC76" s="391"/>
      <c r="AD76" s="74"/>
    </row>
    <row r="77" spans="1:30" s="183" customFormat="1" ht="18" customHeight="1">
      <c r="A77" s="111"/>
      <c r="B77" s="97"/>
      <c r="C77" s="98"/>
      <c r="D77" s="42">
        <v>21100094301</v>
      </c>
      <c r="E77" s="43" t="s">
        <v>330</v>
      </c>
      <c r="F77" s="44" t="s">
        <v>183</v>
      </c>
      <c r="G77" s="69">
        <v>1</v>
      </c>
      <c r="H77" s="274">
        <v>30</v>
      </c>
      <c r="I77" s="274">
        <v>60</v>
      </c>
      <c r="J77" s="72">
        <v>33</v>
      </c>
      <c r="K77" s="78">
        <f t="shared" si="3"/>
        <v>1</v>
      </c>
      <c r="L77" s="78">
        <f t="shared" si="4"/>
        <v>1.1000000000000001</v>
      </c>
      <c r="M77" s="45">
        <f t="shared" si="5"/>
        <v>79.5</v>
      </c>
      <c r="N77" s="389"/>
      <c r="O77" s="389"/>
      <c r="P77" s="376"/>
      <c r="Q77" s="382"/>
      <c r="R77" s="376"/>
      <c r="S77" s="380"/>
      <c r="T77" s="382"/>
      <c r="U77" s="380"/>
      <c r="V77" s="378"/>
      <c r="W77" s="380"/>
      <c r="X77" s="382"/>
      <c r="Y77" s="376"/>
      <c r="Z77" s="384"/>
      <c r="AA77" s="384"/>
      <c r="AB77" s="406"/>
      <c r="AC77" s="391"/>
      <c r="AD77" s="74"/>
    </row>
    <row r="78" spans="1:30" ht="18" customHeight="1">
      <c r="A78" s="81"/>
      <c r="B78" s="97"/>
      <c r="C78" s="98"/>
      <c r="D78" s="42" t="s">
        <v>507</v>
      </c>
      <c r="E78" s="43" t="s">
        <v>327</v>
      </c>
      <c r="F78" s="44" t="s">
        <v>247</v>
      </c>
      <c r="G78" s="69">
        <v>2</v>
      </c>
      <c r="H78" s="274">
        <v>30</v>
      </c>
      <c r="I78" s="274">
        <v>0</v>
      </c>
      <c r="J78" s="72">
        <v>70</v>
      </c>
      <c r="K78" s="78">
        <f t="shared" si="3"/>
        <v>1.3</v>
      </c>
      <c r="L78" s="78">
        <f t="shared" si="4"/>
        <v>0</v>
      </c>
      <c r="M78" s="45">
        <f t="shared" si="5"/>
        <v>39</v>
      </c>
      <c r="N78" s="363"/>
      <c r="O78" s="363"/>
      <c r="P78" s="376"/>
      <c r="Q78" s="382"/>
      <c r="R78" s="376"/>
      <c r="S78" s="380"/>
      <c r="T78" s="382"/>
      <c r="U78" s="380"/>
      <c r="V78" s="378"/>
      <c r="W78" s="380"/>
      <c r="X78" s="382"/>
      <c r="Y78" s="376"/>
      <c r="Z78" s="384"/>
      <c r="AA78" s="384"/>
      <c r="AB78" s="406"/>
      <c r="AC78" s="391"/>
      <c r="AD78" s="74"/>
    </row>
    <row r="79" spans="1:30" ht="18" customHeight="1">
      <c r="A79" s="81"/>
      <c r="B79" s="97"/>
      <c r="C79" s="98"/>
      <c r="D79" s="42" t="s">
        <v>508</v>
      </c>
      <c r="E79" s="43" t="s">
        <v>232</v>
      </c>
      <c r="F79" s="44" t="s">
        <v>181</v>
      </c>
      <c r="G79" s="69">
        <v>2</v>
      </c>
      <c r="H79" s="274">
        <v>30</v>
      </c>
      <c r="I79" s="274">
        <v>60</v>
      </c>
      <c r="J79" s="72">
        <v>50</v>
      </c>
      <c r="K79" s="78">
        <f t="shared" si="3"/>
        <v>1.2</v>
      </c>
      <c r="L79" s="78">
        <f t="shared" si="4"/>
        <v>1.2</v>
      </c>
      <c r="M79" s="45">
        <f t="shared" si="5"/>
        <v>90</v>
      </c>
      <c r="N79" s="363"/>
      <c r="O79" s="363"/>
      <c r="P79" s="376"/>
      <c r="Q79" s="382"/>
      <c r="R79" s="376"/>
      <c r="S79" s="380"/>
      <c r="T79" s="382"/>
      <c r="U79" s="380"/>
      <c r="V79" s="378"/>
      <c r="W79" s="380"/>
      <c r="X79" s="382"/>
      <c r="Y79" s="376"/>
      <c r="Z79" s="384"/>
      <c r="AA79" s="384"/>
      <c r="AB79" s="406"/>
      <c r="AC79" s="391"/>
      <c r="AD79" s="74"/>
    </row>
    <row r="80" spans="1:30" ht="18" customHeight="1">
      <c r="A80" s="81"/>
      <c r="B80" s="97"/>
      <c r="C80" s="98"/>
      <c r="D80" s="42" t="s">
        <v>509</v>
      </c>
      <c r="E80" s="43" t="s">
        <v>232</v>
      </c>
      <c r="F80" s="44" t="s">
        <v>233</v>
      </c>
      <c r="G80" s="69">
        <v>2</v>
      </c>
      <c r="H80" s="274">
        <v>30</v>
      </c>
      <c r="I80" s="274">
        <v>0</v>
      </c>
      <c r="J80" s="72">
        <v>70</v>
      </c>
      <c r="K80" s="78">
        <f t="shared" si="3"/>
        <v>1.3</v>
      </c>
      <c r="L80" s="78">
        <f t="shared" si="4"/>
        <v>0</v>
      </c>
      <c r="M80" s="45">
        <f t="shared" si="5"/>
        <v>39</v>
      </c>
      <c r="N80" s="363"/>
      <c r="O80" s="363"/>
      <c r="P80" s="376"/>
      <c r="Q80" s="382"/>
      <c r="R80" s="376"/>
      <c r="S80" s="380"/>
      <c r="T80" s="382"/>
      <c r="U80" s="380"/>
      <c r="V80" s="378"/>
      <c r="W80" s="380"/>
      <c r="X80" s="382"/>
      <c r="Y80" s="376"/>
      <c r="Z80" s="384"/>
      <c r="AA80" s="384"/>
      <c r="AB80" s="406"/>
      <c r="AC80" s="391"/>
      <c r="AD80" s="74"/>
    </row>
    <row r="81" spans="1:30" ht="21.75" customHeight="1">
      <c r="A81" s="81"/>
      <c r="B81" s="97"/>
      <c r="C81" s="98"/>
      <c r="D81" s="42" t="s">
        <v>509</v>
      </c>
      <c r="E81" s="43" t="s">
        <v>510</v>
      </c>
      <c r="F81" s="44" t="s">
        <v>233</v>
      </c>
      <c r="G81" s="69">
        <v>2</v>
      </c>
      <c r="H81" s="274">
        <v>0</v>
      </c>
      <c r="I81" s="274">
        <v>60</v>
      </c>
      <c r="J81" s="72">
        <v>35</v>
      </c>
      <c r="K81" s="78">
        <f t="shared" si="3"/>
        <v>0</v>
      </c>
      <c r="L81" s="78">
        <f t="shared" si="4"/>
        <v>1.1000000000000001</v>
      </c>
      <c r="M81" s="45">
        <f t="shared" si="5"/>
        <v>49.5</v>
      </c>
      <c r="N81" s="363"/>
      <c r="O81" s="363"/>
      <c r="P81" s="376"/>
      <c r="Q81" s="382"/>
      <c r="R81" s="376"/>
      <c r="S81" s="380"/>
      <c r="T81" s="382"/>
      <c r="U81" s="380"/>
      <c r="V81" s="378"/>
      <c r="W81" s="380"/>
      <c r="X81" s="382"/>
      <c r="Y81" s="376"/>
      <c r="Z81" s="384"/>
      <c r="AA81" s="384"/>
      <c r="AB81" s="406"/>
      <c r="AC81" s="391"/>
      <c r="AD81" s="74"/>
    </row>
    <row r="82" spans="1:30" ht="18" customHeight="1">
      <c r="A82" s="81"/>
      <c r="B82" s="97"/>
      <c r="C82" s="98"/>
      <c r="D82" s="42" t="s">
        <v>509</v>
      </c>
      <c r="E82" s="43" t="s">
        <v>511</v>
      </c>
      <c r="F82" s="44" t="s">
        <v>233</v>
      </c>
      <c r="G82" s="69">
        <v>2</v>
      </c>
      <c r="H82" s="274">
        <v>0</v>
      </c>
      <c r="I82" s="274">
        <v>60</v>
      </c>
      <c r="J82" s="72">
        <v>35</v>
      </c>
      <c r="K82" s="78">
        <f t="shared" si="3"/>
        <v>0</v>
      </c>
      <c r="L82" s="78">
        <f t="shared" si="4"/>
        <v>1.1000000000000001</v>
      </c>
      <c r="M82" s="45">
        <f t="shared" si="5"/>
        <v>49.5</v>
      </c>
      <c r="N82" s="363"/>
      <c r="O82" s="363"/>
      <c r="P82" s="376"/>
      <c r="Q82" s="382"/>
      <c r="R82" s="376"/>
      <c r="S82" s="380"/>
      <c r="T82" s="382"/>
      <c r="U82" s="380"/>
      <c r="V82" s="378"/>
      <c r="W82" s="380"/>
      <c r="X82" s="382"/>
      <c r="Y82" s="376"/>
      <c r="Z82" s="384"/>
      <c r="AA82" s="384"/>
      <c r="AB82" s="406"/>
      <c r="AC82" s="391"/>
      <c r="AD82" s="74"/>
    </row>
    <row r="83" spans="1:30" ht="18" customHeight="1">
      <c r="A83" s="81"/>
      <c r="B83" s="97"/>
      <c r="C83" s="98"/>
      <c r="D83" s="42" t="s">
        <v>512</v>
      </c>
      <c r="E83" s="43" t="s">
        <v>159</v>
      </c>
      <c r="F83" s="44" t="s">
        <v>513</v>
      </c>
      <c r="G83" s="69">
        <v>2</v>
      </c>
      <c r="H83" s="274">
        <v>30</v>
      </c>
      <c r="I83" s="274">
        <v>0</v>
      </c>
      <c r="J83" s="72">
        <v>70</v>
      </c>
      <c r="K83" s="78">
        <f t="shared" si="3"/>
        <v>1.3</v>
      </c>
      <c r="L83" s="78">
        <f t="shared" si="4"/>
        <v>0</v>
      </c>
      <c r="M83" s="45">
        <f t="shared" si="5"/>
        <v>39</v>
      </c>
      <c r="N83" s="363"/>
      <c r="O83" s="363"/>
      <c r="P83" s="376"/>
      <c r="Q83" s="382"/>
      <c r="R83" s="376"/>
      <c r="S83" s="380"/>
      <c r="T83" s="382"/>
      <c r="U83" s="380"/>
      <c r="V83" s="378"/>
      <c r="W83" s="380"/>
      <c r="X83" s="382"/>
      <c r="Y83" s="376"/>
      <c r="Z83" s="384"/>
      <c r="AA83" s="384"/>
      <c r="AB83" s="406"/>
      <c r="AC83" s="391"/>
      <c r="AD83" s="74"/>
    </row>
    <row r="84" spans="1:30" ht="18" customHeight="1">
      <c r="A84" s="81"/>
      <c r="B84" s="97"/>
      <c r="C84" s="98"/>
      <c r="D84" s="42" t="s">
        <v>514</v>
      </c>
      <c r="E84" s="43" t="s">
        <v>159</v>
      </c>
      <c r="F84" s="44" t="s">
        <v>515</v>
      </c>
      <c r="G84" s="69">
        <v>2</v>
      </c>
      <c r="H84" s="274">
        <v>30</v>
      </c>
      <c r="I84" s="73">
        <v>60</v>
      </c>
      <c r="J84" s="72">
        <v>50</v>
      </c>
      <c r="K84" s="78">
        <f t="shared" si="3"/>
        <v>1.2</v>
      </c>
      <c r="L84" s="78">
        <f t="shared" si="4"/>
        <v>1.2</v>
      </c>
      <c r="M84" s="45">
        <f t="shared" si="5"/>
        <v>90</v>
      </c>
      <c r="N84" s="363"/>
      <c r="O84" s="363"/>
      <c r="P84" s="376"/>
      <c r="Q84" s="382"/>
      <c r="R84" s="376"/>
      <c r="S84" s="380"/>
      <c r="T84" s="382"/>
      <c r="U84" s="380"/>
      <c r="V84" s="378"/>
      <c r="W84" s="380"/>
      <c r="X84" s="382"/>
      <c r="Y84" s="376"/>
      <c r="Z84" s="384"/>
      <c r="AA84" s="384"/>
      <c r="AB84" s="406"/>
      <c r="AC84" s="391"/>
      <c r="AD84" s="74"/>
    </row>
    <row r="85" spans="1:30" ht="18" hidden="1" customHeight="1">
      <c r="A85" s="81"/>
      <c r="B85" s="62"/>
      <c r="C85" s="98"/>
      <c r="D85" s="42"/>
      <c r="E85" s="43"/>
      <c r="F85" s="154"/>
      <c r="G85" s="69"/>
      <c r="H85" s="274"/>
      <c r="I85" s="73"/>
      <c r="J85" s="72"/>
      <c r="K85" s="78"/>
      <c r="L85" s="78"/>
      <c r="M85" s="45"/>
      <c r="N85" s="363"/>
      <c r="O85" s="363"/>
      <c r="P85" s="376"/>
      <c r="Q85" s="382"/>
      <c r="R85" s="376"/>
      <c r="S85" s="380"/>
      <c r="T85" s="382"/>
      <c r="U85" s="380"/>
      <c r="V85" s="378"/>
      <c r="W85" s="380"/>
      <c r="X85" s="382"/>
      <c r="Y85" s="376"/>
      <c r="Z85" s="384"/>
      <c r="AA85" s="384"/>
      <c r="AB85" s="406"/>
      <c r="AC85" s="391"/>
      <c r="AD85" s="74"/>
    </row>
    <row r="86" spans="1:30" ht="18" hidden="1" customHeight="1">
      <c r="A86" s="81"/>
      <c r="B86" s="97"/>
      <c r="C86" s="98"/>
      <c r="D86" s="42"/>
      <c r="E86" s="43"/>
      <c r="F86" s="44"/>
      <c r="G86" s="69"/>
      <c r="H86" s="274"/>
      <c r="I86" s="73"/>
      <c r="J86" s="72"/>
      <c r="K86" s="78"/>
      <c r="L86" s="78"/>
      <c r="M86" s="45"/>
      <c r="N86" s="363"/>
      <c r="O86" s="363"/>
      <c r="P86" s="376"/>
      <c r="Q86" s="382"/>
      <c r="R86" s="376"/>
      <c r="S86" s="380"/>
      <c r="T86" s="382"/>
      <c r="U86" s="380"/>
      <c r="V86" s="378"/>
      <c r="W86" s="380"/>
      <c r="X86" s="382"/>
      <c r="Y86" s="376"/>
      <c r="Z86" s="384"/>
      <c r="AA86" s="384"/>
      <c r="AB86" s="406"/>
      <c r="AC86" s="391"/>
      <c r="AD86" s="74"/>
    </row>
    <row r="87" spans="1:30" ht="18" hidden="1" customHeight="1">
      <c r="A87" s="81"/>
      <c r="B87" s="97"/>
      <c r="C87" s="98"/>
      <c r="D87" s="42"/>
      <c r="E87" s="43"/>
      <c r="F87" s="154"/>
      <c r="G87" s="69"/>
      <c r="H87" s="274"/>
      <c r="I87" s="73"/>
      <c r="J87" s="72"/>
      <c r="K87" s="78"/>
      <c r="L87" s="78"/>
      <c r="M87" s="45"/>
      <c r="N87" s="363"/>
      <c r="O87" s="363"/>
      <c r="P87" s="376"/>
      <c r="Q87" s="382"/>
      <c r="R87" s="376"/>
      <c r="S87" s="380"/>
      <c r="T87" s="382"/>
      <c r="U87" s="380"/>
      <c r="V87" s="378"/>
      <c r="W87" s="380"/>
      <c r="X87" s="382"/>
      <c r="Y87" s="376"/>
      <c r="Z87" s="384"/>
      <c r="AA87" s="384"/>
      <c r="AB87" s="406"/>
      <c r="AC87" s="391"/>
      <c r="AD87" s="74"/>
    </row>
    <row r="88" spans="1:30" ht="18" hidden="1" customHeight="1">
      <c r="A88" s="111"/>
      <c r="B88" s="97"/>
      <c r="C88" s="98"/>
      <c r="D88" s="42"/>
      <c r="E88" s="43"/>
      <c r="F88" s="44"/>
      <c r="G88" s="69"/>
      <c r="H88" s="274"/>
      <c r="I88" s="73"/>
      <c r="J88" s="72"/>
      <c r="K88" s="78"/>
      <c r="L88" s="78"/>
      <c r="M88" s="45"/>
      <c r="N88" s="389"/>
      <c r="O88" s="389"/>
      <c r="P88" s="376"/>
      <c r="Q88" s="382"/>
      <c r="R88" s="376"/>
      <c r="S88" s="380"/>
      <c r="T88" s="382"/>
      <c r="U88" s="380"/>
      <c r="V88" s="378"/>
      <c r="W88" s="380"/>
      <c r="X88" s="382"/>
      <c r="Y88" s="376"/>
      <c r="Z88" s="384"/>
      <c r="AA88" s="384"/>
      <c r="AB88" s="406"/>
      <c r="AC88" s="391"/>
      <c r="AD88" s="74"/>
    </row>
    <row r="89" spans="1:30" ht="18" hidden="1" customHeight="1">
      <c r="A89" s="111"/>
      <c r="B89" s="97"/>
      <c r="C89" s="98"/>
      <c r="D89" s="42"/>
      <c r="E89" s="43"/>
      <c r="F89" s="154"/>
      <c r="G89" s="69"/>
      <c r="H89" s="274"/>
      <c r="I89" s="73"/>
      <c r="J89" s="72"/>
      <c r="K89" s="78"/>
      <c r="L89" s="78"/>
      <c r="M89" s="45"/>
      <c r="N89" s="389"/>
      <c r="O89" s="389"/>
      <c r="P89" s="376"/>
      <c r="Q89" s="382"/>
      <c r="R89" s="376"/>
      <c r="S89" s="380"/>
      <c r="T89" s="382"/>
      <c r="U89" s="380"/>
      <c r="V89" s="378"/>
      <c r="W89" s="380"/>
      <c r="X89" s="382"/>
      <c r="Y89" s="376"/>
      <c r="Z89" s="384"/>
      <c r="AA89" s="384"/>
      <c r="AB89" s="406"/>
      <c r="AC89" s="391"/>
      <c r="AD89" s="74"/>
    </row>
    <row r="90" spans="1:30" ht="18" hidden="1" customHeight="1">
      <c r="A90" s="81"/>
      <c r="B90" s="97"/>
      <c r="C90" s="98"/>
      <c r="D90" s="42"/>
      <c r="E90" s="43"/>
      <c r="F90" s="44"/>
      <c r="G90" s="69"/>
      <c r="H90" s="274"/>
      <c r="I90" s="274"/>
      <c r="J90" s="72"/>
      <c r="K90" s="78"/>
      <c r="L90" s="78"/>
      <c r="M90" s="45"/>
      <c r="N90" s="363"/>
      <c r="O90" s="363"/>
      <c r="P90" s="405"/>
      <c r="Q90" s="403"/>
      <c r="R90" s="405"/>
      <c r="S90" s="402"/>
      <c r="T90" s="403"/>
      <c r="U90" s="402"/>
      <c r="V90" s="432"/>
      <c r="W90" s="402"/>
      <c r="X90" s="403"/>
      <c r="Y90" s="405"/>
      <c r="Z90" s="416"/>
      <c r="AA90" s="416"/>
      <c r="AB90" s="409"/>
      <c r="AC90" s="408"/>
      <c r="AD90" s="74"/>
    </row>
    <row r="91" spans="1:30" ht="18" customHeight="1">
      <c r="A91" s="94">
        <v>5</v>
      </c>
      <c r="B91" s="258" t="s">
        <v>86</v>
      </c>
      <c r="C91" s="259" t="s">
        <v>87</v>
      </c>
      <c r="D91" s="42">
        <v>21100093905</v>
      </c>
      <c r="E91" s="43" t="s">
        <v>45</v>
      </c>
      <c r="F91" s="44" t="s">
        <v>233</v>
      </c>
      <c r="G91" s="69">
        <v>1</v>
      </c>
      <c r="H91" s="73">
        <v>15</v>
      </c>
      <c r="I91" s="73">
        <v>30</v>
      </c>
      <c r="J91" s="72">
        <v>62</v>
      </c>
      <c r="K91" s="78">
        <f t="shared" ref="K91:K148" si="6">IF(OR(LEFT(E91,2)="ĐA",LEFT(E91,2)="DA",LEFT(E91,5)="Đồ án",LEFT(E91,5)="Đồán ",LEFT(E91,9)="Sinh hoạt",LEFT(E91,9)="sinh hoạt",LEFT(E91,6)="Cố vấn",LEFT(E91,6)="cố vấn",LEFT(E91,4)="cvht",LEFT(E91,4)="CVHT",LEFT(E91,4)="shcn",LEFT(E91,4)="SHCN"),0,(IF(AND(H91&gt;0,J91&gt;0),IF(J91&gt;60,1.3,IF(J91&gt;35,1.2,1)),0)))</f>
        <v>1.3</v>
      </c>
      <c r="L91" s="78">
        <f t="shared" ref="L91:L148" si="7">IF(OR(LEFT(E91,2)="ĐA",LEFT(E91,2)="DA",LEFT(E91,5)="Đồ án",LEFT(E91,5)="Đồán "),0,IF(AND(J91&gt;0,I91&gt;0),IF(AND(OR(LEFT(E91,4)="GDQP",LEFT(E91,4)="gdqp",LEFT(E91,19)="Giáo dục quốc phòng"),J91&gt;50),1.3,IF(J91&gt;35,1.2,IF(J91&gt;29,1.1,1))),0))</f>
        <v>1.2</v>
      </c>
      <c r="M91" s="45">
        <f t="shared" ref="M91:M148" si="8">ROUND(IF(OR(LEFT(E91,2)="ĐA",LEFT(E91,2)="DA",LEFT(E91,5)="Đồ án",LEFT(E91,5)="Đồán "),J91*0.5,(IF(H91&gt;0,H91*K91,"0")+IF(I91&gt;0,(I91*0.75)*L91,"0"))),1)</f>
        <v>46.5</v>
      </c>
      <c r="N91" s="397">
        <v>64.5</v>
      </c>
      <c r="O91" s="381">
        <v>0</v>
      </c>
      <c r="P91" s="375">
        <f>SUM(M91:M120)+N91+O91</f>
        <v>1386.1</v>
      </c>
      <c r="Q91" s="381">
        <v>0</v>
      </c>
      <c r="R91" s="375">
        <v>0</v>
      </c>
      <c r="S91" s="379">
        <v>430</v>
      </c>
      <c r="T91" s="381">
        <v>430</v>
      </c>
      <c r="U91" s="379">
        <v>112</v>
      </c>
      <c r="V91" s="377">
        <v>112</v>
      </c>
      <c r="W91" s="379">
        <v>56</v>
      </c>
      <c r="X91" s="381">
        <v>56</v>
      </c>
      <c r="Y91" s="375">
        <f>ROUND((P91-T91),1)</f>
        <v>956.1</v>
      </c>
      <c r="Z91" s="383">
        <f>IF(OR(SUM(V91:V120)="",SUM(Q91:Q120)=""),0,IF(OR(SUM(U91:U120)=320,SUM(V91:V120)&gt;0),ROUND((SUM(Q91:Q120)-SUM(V91:V120)),1),0))</f>
        <v>-112</v>
      </c>
      <c r="AA91" s="383">
        <f>IF(OR(SUM(X91:X120)="",SUM(R91:R120)=""),0,IF(OR(SUM(W91:W120)=160,SUM(X91:X120)&gt;0),ROUND((SUM(R91:R120)-SUM(X91:X120)),1),0))</f>
        <v>-56</v>
      </c>
      <c r="AB91" s="401"/>
      <c r="AC91" s="390">
        <f>SUM(Y91:AA120)</f>
        <v>788.1</v>
      </c>
      <c r="AD91" s="74"/>
    </row>
    <row r="92" spans="1:30" ht="18" customHeight="1">
      <c r="A92" s="81"/>
      <c r="B92" s="97"/>
      <c r="C92" s="98"/>
      <c r="D92" s="42">
        <v>71400119003</v>
      </c>
      <c r="E92" s="43" t="s">
        <v>45</v>
      </c>
      <c r="F92" s="44" t="s">
        <v>247</v>
      </c>
      <c r="G92" s="69">
        <v>1</v>
      </c>
      <c r="H92" s="73">
        <v>15</v>
      </c>
      <c r="I92" s="73">
        <v>30</v>
      </c>
      <c r="J92" s="72">
        <v>70</v>
      </c>
      <c r="K92" s="78">
        <f t="shared" ref="K92:K117" si="9">IF(OR(LEFT(E92,2)="ĐA",LEFT(E92,2)="DA",LEFT(E92,5)="Đồ án",LEFT(E92,5)="Đồán ",LEFT(E92,9)="Sinh hoạt",LEFT(E92,9)="sinh hoạt",LEFT(E92,6)="Cố vấn",LEFT(E92,6)="cố vấn",LEFT(E92,4)="cvht",LEFT(E92,4)="CVHT",LEFT(E92,4)="shcn",LEFT(E92,4)="SHCN"),0,(IF(AND(H92&gt;0,J92&gt;0),IF(J92&gt;60,1.3,IF(J92&gt;35,1.2,1)),0)))</f>
        <v>1.3</v>
      </c>
      <c r="L92" s="78">
        <f t="shared" ref="L92:L117" si="10">IF(OR(LEFT(E92,2)="ĐA",LEFT(E92,2)="DA",LEFT(E92,5)="Đồ án",LEFT(E92,5)="Đồán "),0,IF(AND(J92&gt;0,I92&gt;0),IF(AND(OR(LEFT(E92,4)="GDQP",LEFT(E92,4)="gdqp",LEFT(E92,19)="Giáo dục quốc phòng"),J92&gt;50),1.3,IF(J92&gt;35,1.2,IF(J92&gt;29,1.1,1))),0))</f>
        <v>1.2</v>
      </c>
      <c r="M92" s="45">
        <f t="shared" ref="M92:M117" si="11">ROUND(IF(OR(LEFT(E92,2)="ĐA",LEFT(E92,2)="DA",LEFT(E92,5)="Đồ án",LEFT(E92,5)="Đồán "),J92*0.5,(IF(H92&gt;0,H92*K92,"0")+IF(I92&gt;0,(I92*0.75)*L92,"0"))),1)</f>
        <v>46.5</v>
      </c>
      <c r="N92" s="363"/>
      <c r="O92" s="363"/>
      <c r="P92" s="363"/>
      <c r="Q92" s="363"/>
      <c r="R92" s="363"/>
      <c r="S92" s="363"/>
      <c r="T92" s="363"/>
      <c r="U92" s="363"/>
      <c r="V92" s="363"/>
      <c r="W92" s="363"/>
      <c r="X92" s="363"/>
      <c r="Y92" s="363"/>
      <c r="Z92" s="363"/>
      <c r="AA92" s="363"/>
      <c r="AB92" s="363"/>
      <c r="AC92" s="363"/>
      <c r="AD92" s="74"/>
    </row>
    <row r="93" spans="1:30" s="203" customFormat="1" ht="18" customHeight="1">
      <c r="A93" s="111"/>
      <c r="B93" s="97"/>
      <c r="C93" s="98"/>
      <c r="D93" s="42">
        <v>21100119804</v>
      </c>
      <c r="E93" s="43" t="s">
        <v>159</v>
      </c>
      <c r="F93" s="44" t="s">
        <v>144</v>
      </c>
      <c r="G93" s="69">
        <v>1</v>
      </c>
      <c r="H93" s="73">
        <v>30</v>
      </c>
      <c r="I93" s="73"/>
      <c r="J93" s="72">
        <v>57</v>
      </c>
      <c r="K93" s="78">
        <f t="shared" si="9"/>
        <v>1.2</v>
      </c>
      <c r="L93" s="78">
        <f t="shared" si="10"/>
        <v>0</v>
      </c>
      <c r="M93" s="45">
        <f t="shared" si="11"/>
        <v>36</v>
      </c>
      <c r="N93" s="389"/>
      <c r="O93" s="389"/>
      <c r="P93" s="389"/>
      <c r="Q93" s="389"/>
      <c r="R93" s="389"/>
      <c r="S93" s="389"/>
      <c r="T93" s="389"/>
      <c r="U93" s="389"/>
      <c r="V93" s="389"/>
      <c r="W93" s="389"/>
      <c r="X93" s="389"/>
      <c r="Y93" s="389"/>
      <c r="Z93" s="389"/>
      <c r="AA93" s="389"/>
      <c r="AB93" s="389"/>
      <c r="AC93" s="389"/>
      <c r="AD93" s="74"/>
    </row>
    <row r="94" spans="1:30" ht="18" customHeight="1">
      <c r="A94" s="81"/>
      <c r="B94" s="97"/>
      <c r="C94" s="98"/>
      <c r="D94" s="42">
        <v>21100119804</v>
      </c>
      <c r="E94" s="43" t="s">
        <v>159</v>
      </c>
      <c r="F94" s="44" t="s">
        <v>144</v>
      </c>
      <c r="G94" s="69">
        <v>1</v>
      </c>
      <c r="H94" s="73"/>
      <c r="I94" s="73">
        <v>60</v>
      </c>
      <c r="J94" s="72">
        <v>30</v>
      </c>
      <c r="K94" s="78">
        <f t="shared" si="9"/>
        <v>0</v>
      </c>
      <c r="L94" s="78">
        <f t="shared" si="10"/>
        <v>1.1000000000000001</v>
      </c>
      <c r="M94" s="45">
        <f t="shared" si="11"/>
        <v>49.5</v>
      </c>
      <c r="N94" s="363"/>
      <c r="O94" s="363"/>
      <c r="P94" s="363"/>
      <c r="Q94" s="363"/>
      <c r="R94" s="363"/>
      <c r="S94" s="363"/>
      <c r="T94" s="363"/>
      <c r="U94" s="363"/>
      <c r="V94" s="363"/>
      <c r="W94" s="363"/>
      <c r="X94" s="363"/>
      <c r="Y94" s="363"/>
      <c r="Z94" s="363"/>
      <c r="AA94" s="363"/>
      <c r="AB94" s="363"/>
      <c r="AC94" s="363"/>
      <c r="AD94" s="74"/>
    </row>
    <row r="95" spans="1:30" ht="18" customHeight="1">
      <c r="A95" s="81"/>
      <c r="B95" s="97"/>
      <c r="C95" s="98"/>
      <c r="D95" s="42">
        <v>21100124401</v>
      </c>
      <c r="E95" s="43" t="s">
        <v>248</v>
      </c>
      <c r="F95" s="44" t="s">
        <v>181</v>
      </c>
      <c r="G95" s="69">
        <v>1</v>
      </c>
      <c r="H95" s="73">
        <v>15</v>
      </c>
      <c r="I95" s="73">
        <v>30</v>
      </c>
      <c r="J95" s="72">
        <v>39</v>
      </c>
      <c r="K95" s="78">
        <f t="shared" si="9"/>
        <v>1.2</v>
      </c>
      <c r="L95" s="78">
        <f t="shared" si="10"/>
        <v>1.2</v>
      </c>
      <c r="M95" s="45">
        <f t="shared" si="11"/>
        <v>45</v>
      </c>
      <c r="N95" s="363"/>
      <c r="O95" s="363"/>
      <c r="P95" s="363"/>
      <c r="Q95" s="363"/>
      <c r="R95" s="363"/>
      <c r="S95" s="363"/>
      <c r="T95" s="363"/>
      <c r="U95" s="363"/>
      <c r="V95" s="363"/>
      <c r="W95" s="363"/>
      <c r="X95" s="363"/>
      <c r="Y95" s="363"/>
      <c r="Z95" s="363"/>
      <c r="AA95" s="363"/>
      <c r="AB95" s="363"/>
      <c r="AC95" s="363"/>
      <c r="AD95" s="74"/>
    </row>
    <row r="96" spans="1:30" ht="18" customHeight="1">
      <c r="A96" s="81"/>
      <c r="B96" s="97"/>
      <c r="C96" s="98"/>
      <c r="D96" s="42">
        <v>21100124402</v>
      </c>
      <c r="E96" s="43" t="s">
        <v>248</v>
      </c>
      <c r="F96" s="44" t="s">
        <v>192</v>
      </c>
      <c r="G96" s="69">
        <v>1</v>
      </c>
      <c r="H96" s="73">
        <v>15</v>
      </c>
      <c r="I96" s="73">
        <v>30</v>
      </c>
      <c r="J96" s="72">
        <v>38</v>
      </c>
      <c r="K96" s="78">
        <f t="shared" si="9"/>
        <v>1.2</v>
      </c>
      <c r="L96" s="78">
        <f t="shared" si="10"/>
        <v>1.2</v>
      </c>
      <c r="M96" s="45">
        <f t="shared" si="11"/>
        <v>45</v>
      </c>
      <c r="N96" s="363"/>
      <c r="O96" s="363"/>
      <c r="P96" s="363"/>
      <c r="Q96" s="363"/>
      <c r="R96" s="363"/>
      <c r="S96" s="363"/>
      <c r="T96" s="363"/>
      <c r="U96" s="363"/>
      <c r="V96" s="363"/>
      <c r="W96" s="363"/>
      <c r="X96" s="363"/>
      <c r="Y96" s="363"/>
      <c r="Z96" s="363"/>
      <c r="AA96" s="363"/>
      <c r="AB96" s="363"/>
      <c r="AC96" s="363"/>
      <c r="AD96" s="74"/>
    </row>
    <row r="97" spans="1:30" ht="18" customHeight="1">
      <c r="A97" s="81"/>
      <c r="B97" s="97"/>
      <c r="C97" s="98"/>
      <c r="D97" s="42">
        <v>21100124403</v>
      </c>
      <c r="E97" s="43" t="s">
        <v>248</v>
      </c>
      <c r="F97" s="44" t="s">
        <v>193</v>
      </c>
      <c r="G97" s="69">
        <v>1</v>
      </c>
      <c r="H97" s="73">
        <v>15</v>
      </c>
      <c r="I97" s="73">
        <v>30</v>
      </c>
      <c r="J97" s="72">
        <v>43</v>
      </c>
      <c r="K97" s="78">
        <f t="shared" si="9"/>
        <v>1.2</v>
      </c>
      <c r="L97" s="78">
        <f t="shared" si="10"/>
        <v>1.2</v>
      </c>
      <c r="M97" s="45">
        <f t="shared" si="11"/>
        <v>45</v>
      </c>
      <c r="N97" s="363"/>
      <c r="O97" s="363"/>
      <c r="P97" s="363"/>
      <c r="Q97" s="363"/>
      <c r="R97" s="363"/>
      <c r="S97" s="363"/>
      <c r="T97" s="363"/>
      <c r="U97" s="363"/>
      <c r="V97" s="363"/>
      <c r="W97" s="363"/>
      <c r="X97" s="363"/>
      <c r="Y97" s="363"/>
      <c r="Z97" s="363"/>
      <c r="AA97" s="363"/>
      <c r="AB97" s="363"/>
      <c r="AC97" s="363"/>
      <c r="AD97" s="74"/>
    </row>
    <row r="98" spans="1:30" ht="18" customHeight="1">
      <c r="A98" s="81"/>
      <c r="B98" s="97"/>
      <c r="C98" s="98"/>
      <c r="D98" s="42">
        <v>21100124404</v>
      </c>
      <c r="E98" s="43" t="s">
        <v>248</v>
      </c>
      <c r="F98" s="44" t="s">
        <v>236</v>
      </c>
      <c r="G98" s="69">
        <v>1</v>
      </c>
      <c r="H98" s="73">
        <v>15</v>
      </c>
      <c r="I98" s="73">
        <v>30</v>
      </c>
      <c r="J98" s="72">
        <v>24</v>
      </c>
      <c r="K98" s="78">
        <f t="shared" si="9"/>
        <v>1</v>
      </c>
      <c r="L98" s="78">
        <f t="shared" si="10"/>
        <v>1</v>
      </c>
      <c r="M98" s="45">
        <f t="shared" si="11"/>
        <v>37.5</v>
      </c>
      <c r="N98" s="363"/>
      <c r="O98" s="363"/>
      <c r="P98" s="363"/>
      <c r="Q98" s="363"/>
      <c r="R98" s="363"/>
      <c r="S98" s="363"/>
      <c r="T98" s="363"/>
      <c r="U98" s="363"/>
      <c r="V98" s="363"/>
      <c r="W98" s="363"/>
      <c r="X98" s="363"/>
      <c r="Y98" s="363"/>
      <c r="Z98" s="363"/>
      <c r="AA98" s="363"/>
      <c r="AB98" s="363"/>
      <c r="AC98" s="363"/>
      <c r="AD98" s="74"/>
    </row>
    <row r="99" spans="1:30" ht="18" customHeight="1">
      <c r="A99" s="81"/>
      <c r="B99" s="97"/>
      <c r="C99" s="98"/>
      <c r="D99" s="42">
        <v>21100124406</v>
      </c>
      <c r="E99" s="43" t="s">
        <v>248</v>
      </c>
      <c r="F99" s="44" t="s">
        <v>249</v>
      </c>
      <c r="G99" s="69">
        <v>1</v>
      </c>
      <c r="H99" s="73">
        <v>15</v>
      </c>
      <c r="I99" s="73">
        <v>30</v>
      </c>
      <c r="J99" s="72">
        <v>62</v>
      </c>
      <c r="K99" s="78">
        <f t="shared" si="9"/>
        <v>1.3</v>
      </c>
      <c r="L99" s="78">
        <f t="shared" si="10"/>
        <v>1.2</v>
      </c>
      <c r="M99" s="45">
        <f t="shared" si="11"/>
        <v>46.5</v>
      </c>
      <c r="N99" s="363"/>
      <c r="O99" s="363"/>
      <c r="P99" s="363"/>
      <c r="Q99" s="363"/>
      <c r="R99" s="363"/>
      <c r="S99" s="363"/>
      <c r="T99" s="363"/>
      <c r="U99" s="363"/>
      <c r="V99" s="363"/>
      <c r="W99" s="363"/>
      <c r="X99" s="363"/>
      <c r="Y99" s="363"/>
      <c r="Z99" s="363"/>
      <c r="AA99" s="363"/>
      <c r="AB99" s="363"/>
      <c r="AC99" s="363"/>
      <c r="AD99" s="74"/>
    </row>
    <row r="100" spans="1:30" ht="18" customHeight="1">
      <c r="A100" s="111"/>
      <c r="B100" s="97"/>
      <c r="C100" s="98"/>
      <c r="D100" s="42">
        <v>21100124407</v>
      </c>
      <c r="E100" s="43" t="s">
        <v>248</v>
      </c>
      <c r="F100" s="44" t="s">
        <v>250</v>
      </c>
      <c r="G100" s="69">
        <v>1</v>
      </c>
      <c r="H100" s="73">
        <v>15</v>
      </c>
      <c r="I100" s="73">
        <v>30</v>
      </c>
      <c r="J100" s="72">
        <v>40</v>
      </c>
      <c r="K100" s="78">
        <f t="shared" si="9"/>
        <v>1.2</v>
      </c>
      <c r="L100" s="78">
        <f t="shared" si="10"/>
        <v>1.2</v>
      </c>
      <c r="M100" s="45">
        <f t="shared" si="11"/>
        <v>45</v>
      </c>
      <c r="N100" s="389"/>
      <c r="O100" s="389"/>
      <c r="P100" s="389"/>
      <c r="Q100" s="389"/>
      <c r="R100" s="389"/>
      <c r="S100" s="389"/>
      <c r="T100" s="389"/>
      <c r="U100" s="389"/>
      <c r="V100" s="389"/>
      <c r="W100" s="389"/>
      <c r="X100" s="389"/>
      <c r="Y100" s="389"/>
      <c r="Z100" s="389"/>
      <c r="AA100" s="389"/>
      <c r="AB100" s="389"/>
      <c r="AC100" s="389"/>
      <c r="AD100" s="74"/>
    </row>
    <row r="101" spans="1:30" ht="18" customHeight="1">
      <c r="A101" s="111"/>
      <c r="B101" s="97"/>
      <c r="C101" s="98"/>
      <c r="D101" s="42">
        <v>21100149101</v>
      </c>
      <c r="E101" s="43" t="s">
        <v>251</v>
      </c>
      <c r="F101" s="44" t="s">
        <v>252</v>
      </c>
      <c r="G101" s="69">
        <v>1</v>
      </c>
      <c r="H101" s="73">
        <v>30</v>
      </c>
      <c r="I101" s="73">
        <v>30</v>
      </c>
      <c r="J101" s="72">
        <v>39</v>
      </c>
      <c r="K101" s="78">
        <f t="shared" si="9"/>
        <v>1.2</v>
      </c>
      <c r="L101" s="78">
        <f t="shared" si="10"/>
        <v>1.2</v>
      </c>
      <c r="M101" s="45">
        <f t="shared" si="11"/>
        <v>63</v>
      </c>
      <c r="N101" s="389"/>
      <c r="O101" s="389"/>
      <c r="P101" s="389"/>
      <c r="Q101" s="389"/>
      <c r="R101" s="389"/>
      <c r="S101" s="389"/>
      <c r="T101" s="389"/>
      <c r="U101" s="389"/>
      <c r="V101" s="389"/>
      <c r="W101" s="389"/>
      <c r="X101" s="389"/>
      <c r="Y101" s="389"/>
      <c r="Z101" s="389"/>
      <c r="AA101" s="389"/>
      <c r="AB101" s="389"/>
      <c r="AC101" s="389"/>
      <c r="AD101" s="74"/>
    </row>
    <row r="102" spans="1:30" ht="18" customHeight="1">
      <c r="A102" s="111"/>
      <c r="B102" s="97"/>
      <c r="C102" s="98"/>
      <c r="D102" s="42">
        <v>21100149102</v>
      </c>
      <c r="E102" s="43" t="s">
        <v>251</v>
      </c>
      <c r="F102" s="44" t="s">
        <v>253</v>
      </c>
      <c r="G102" s="69">
        <v>1</v>
      </c>
      <c r="H102" s="73">
        <v>30</v>
      </c>
      <c r="I102" s="73">
        <v>30</v>
      </c>
      <c r="J102" s="72">
        <v>47</v>
      </c>
      <c r="K102" s="78">
        <f t="shared" si="9"/>
        <v>1.2</v>
      </c>
      <c r="L102" s="78">
        <f t="shared" si="10"/>
        <v>1.2</v>
      </c>
      <c r="M102" s="45">
        <f t="shared" si="11"/>
        <v>63</v>
      </c>
      <c r="N102" s="389"/>
      <c r="O102" s="389"/>
      <c r="P102" s="389"/>
      <c r="Q102" s="389"/>
      <c r="R102" s="389"/>
      <c r="S102" s="389"/>
      <c r="T102" s="389"/>
      <c r="U102" s="389"/>
      <c r="V102" s="389"/>
      <c r="W102" s="389"/>
      <c r="X102" s="389"/>
      <c r="Y102" s="389"/>
      <c r="Z102" s="389"/>
      <c r="AA102" s="389"/>
      <c r="AB102" s="389"/>
      <c r="AC102" s="389"/>
      <c r="AD102" s="74"/>
    </row>
    <row r="103" spans="1:30" ht="18" customHeight="1">
      <c r="A103" s="111"/>
      <c r="B103" s="97"/>
      <c r="C103" s="98"/>
      <c r="D103" s="42">
        <v>50600115201</v>
      </c>
      <c r="E103" s="43" t="s">
        <v>248</v>
      </c>
      <c r="F103" s="44" t="s">
        <v>254</v>
      </c>
      <c r="G103" s="69">
        <v>1</v>
      </c>
      <c r="H103" s="73">
        <v>45</v>
      </c>
      <c r="I103" s="73">
        <v>0</v>
      </c>
      <c r="J103" s="72">
        <v>64</v>
      </c>
      <c r="K103" s="78">
        <f t="shared" si="9"/>
        <v>1.3</v>
      </c>
      <c r="L103" s="78">
        <f t="shared" si="10"/>
        <v>0</v>
      </c>
      <c r="M103" s="45">
        <f t="shared" si="11"/>
        <v>58.5</v>
      </c>
      <c r="N103" s="389"/>
      <c r="O103" s="389"/>
      <c r="P103" s="389"/>
      <c r="Q103" s="389"/>
      <c r="R103" s="389"/>
      <c r="S103" s="389"/>
      <c r="T103" s="389"/>
      <c r="U103" s="389"/>
      <c r="V103" s="389"/>
      <c r="W103" s="389"/>
      <c r="X103" s="389"/>
      <c r="Y103" s="389"/>
      <c r="Z103" s="389"/>
      <c r="AA103" s="389"/>
      <c r="AB103" s="389"/>
      <c r="AC103" s="389"/>
      <c r="AD103" s="74"/>
    </row>
    <row r="104" spans="1:30" ht="18" customHeight="1">
      <c r="A104" s="81"/>
      <c r="B104" s="97"/>
      <c r="C104" s="98"/>
      <c r="D104" s="42" t="s">
        <v>255</v>
      </c>
      <c r="E104" s="43" t="s">
        <v>216</v>
      </c>
      <c r="F104" s="44" t="s">
        <v>256</v>
      </c>
      <c r="G104" s="69">
        <v>1</v>
      </c>
      <c r="H104" s="73"/>
      <c r="I104" s="73"/>
      <c r="J104" s="72"/>
      <c r="K104" s="78">
        <f t="shared" si="9"/>
        <v>0</v>
      </c>
      <c r="L104" s="78">
        <f t="shared" si="10"/>
        <v>0</v>
      </c>
      <c r="M104" s="45">
        <f t="shared" si="11"/>
        <v>0</v>
      </c>
      <c r="N104" s="363"/>
      <c r="O104" s="363"/>
      <c r="P104" s="363"/>
      <c r="Q104" s="363"/>
      <c r="R104" s="363"/>
      <c r="S104" s="363"/>
      <c r="T104" s="363"/>
      <c r="U104" s="363"/>
      <c r="V104" s="363"/>
      <c r="W104" s="363"/>
      <c r="X104" s="363"/>
      <c r="Y104" s="363"/>
      <c r="Z104" s="363"/>
      <c r="AA104" s="363"/>
      <c r="AB104" s="363"/>
      <c r="AC104" s="363"/>
      <c r="AD104" s="74"/>
    </row>
    <row r="105" spans="1:30" ht="18" customHeight="1">
      <c r="A105" s="81"/>
      <c r="B105" s="97"/>
      <c r="C105" s="98"/>
      <c r="D105" s="42">
        <v>20400138401</v>
      </c>
      <c r="E105" s="43" t="s">
        <v>248</v>
      </c>
      <c r="F105" s="44" t="s">
        <v>161</v>
      </c>
      <c r="G105" s="69">
        <v>1</v>
      </c>
      <c r="H105" s="73">
        <v>45</v>
      </c>
      <c r="I105" s="73">
        <v>0</v>
      </c>
      <c r="J105" s="72">
        <v>44</v>
      </c>
      <c r="K105" s="78">
        <f t="shared" si="9"/>
        <v>1.2</v>
      </c>
      <c r="L105" s="78">
        <f t="shared" si="10"/>
        <v>0</v>
      </c>
      <c r="M105" s="45">
        <f t="shared" si="11"/>
        <v>54</v>
      </c>
      <c r="N105" s="363"/>
      <c r="O105" s="363"/>
      <c r="P105" s="363"/>
      <c r="Q105" s="363"/>
      <c r="R105" s="363"/>
      <c r="S105" s="363"/>
      <c r="T105" s="363"/>
      <c r="U105" s="363"/>
      <c r="V105" s="363"/>
      <c r="W105" s="363"/>
      <c r="X105" s="363"/>
      <c r="Y105" s="363"/>
      <c r="Z105" s="363"/>
      <c r="AA105" s="363"/>
      <c r="AB105" s="363"/>
      <c r="AC105" s="363"/>
      <c r="AD105" s="74"/>
    </row>
    <row r="106" spans="1:30" s="254" customFormat="1" ht="18" customHeight="1">
      <c r="A106" s="111"/>
      <c r="B106" s="97"/>
      <c r="C106" s="98"/>
      <c r="D106" s="42">
        <v>21100093901</v>
      </c>
      <c r="E106" s="43" t="s">
        <v>45</v>
      </c>
      <c r="F106" s="44" t="s">
        <v>183</v>
      </c>
      <c r="G106" s="69">
        <v>2</v>
      </c>
      <c r="H106" s="73">
        <v>15</v>
      </c>
      <c r="I106" s="73">
        <v>30</v>
      </c>
      <c r="J106" s="72">
        <v>32</v>
      </c>
      <c r="K106" s="78">
        <f t="shared" si="9"/>
        <v>1</v>
      </c>
      <c r="L106" s="78">
        <f t="shared" si="10"/>
        <v>1.1000000000000001</v>
      </c>
      <c r="M106" s="45">
        <f t="shared" si="11"/>
        <v>39.799999999999997</v>
      </c>
      <c r="N106" s="389"/>
      <c r="O106" s="389"/>
      <c r="P106" s="389"/>
      <c r="Q106" s="389"/>
      <c r="R106" s="389"/>
      <c r="S106" s="389"/>
      <c r="T106" s="389"/>
      <c r="U106" s="389"/>
      <c r="V106" s="389"/>
      <c r="W106" s="389"/>
      <c r="X106" s="389"/>
      <c r="Y106" s="389"/>
      <c r="Z106" s="389"/>
      <c r="AA106" s="389"/>
      <c r="AB106" s="389"/>
      <c r="AC106" s="389"/>
      <c r="AD106" s="74"/>
    </row>
    <row r="107" spans="1:30" s="254" customFormat="1" ht="18" customHeight="1">
      <c r="A107" s="111"/>
      <c r="B107" s="97"/>
      <c r="C107" s="98"/>
      <c r="D107" s="42">
        <v>21100124401</v>
      </c>
      <c r="E107" s="43" t="s">
        <v>248</v>
      </c>
      <c r="F107" s="44" t="s">
        <v>183</v>
      </c>
      <c r="G107" s="69">
        <v>2</v>
      </c>
      <c r="H107" s="73">
        <v>15</v>
      </c>
      <c r="I107" s="73">
        <v>30</v>
      </c>
      <c r="J107" s="72">
        <v>32</v>
      </c>
      <c r="K107" s="78">
        <f t="shared" si="9"/>
        <v>1</v>
      </c>
      <c r="L107" s="78">
        <f t="shared" si="10"/>
        <v>1.1000000000000001</v>
      </c>
      <c r="M107" s="45">
        <f t="shared" si="11"/>
        <v>39.799999999999997</v>
      </c>
      <c r="N107" s="389"/>
      <c r="O107" s="389"/>
      <c r="P107" s="389"/>
      <c r="Q107" s="389"/>
      <c r="R107" s="389"/>
      <c r="S107" s="389"/>
      <c r="T107" s="389"/>
      <c r="U107" s="389"/>
      <c r="V107" s="389"/>
      <c r="W107" s="389"/>
      <c r="X107" s="389"/>
      <c r="Y107" s="389"/>
      <c r="Z107" s="389"/>
      <c r="AA107" s="389"/>
      <c r="AB107" s="389"/>
      <c r="AC107" s="389"/>
      <c r="AD107" s="74"/>
    </row>
    <row r="108" spans="1:30" s="254" customFormat="1" ht="18" customHeight="1">
      <c r="A108" s="111"/>
      <c r="B108" s="97"/>
      <c r="C108" s="98"/>
      <c r="D108" s="42">
        <v>21100149601</v>
      </c>
      <c r="E108" s="43" t="s">
        <v>378</v>
      </c>
      <c r="F108" s="44" t="s">
        <v>192</v>
      </c>
      <c r="G108" s="69">
        <v>2</v>
      </c>
      <c r="H108" s="73">
        <v>45</v>
      </c>
      <c r="I108" s="73">
        <v>30</v>
      </c>
      <c r="J108" s="72">
        <v>38</v>
      </c>
      <c r="K108" s="78">
        <f t="shared" si="9"/>
        <v>1.2</v>
      </c>
      <c r="L108" s="78">
        <f t="shared" si="10"/>
        <v>1.2</v>
      </c>
      <c r="M108" s="45">
        <f t="shared" si="11"/>
        <v>81</v>
      </c>
      <c r="N108" s="389"/>
      <c r="O108" s="389"/>
      <c r="P108" s="389"/>
      <c r="Q108" s="389"/>
      <c r="R108" s="389"/>
      <c r="S108" s="389"/>
      <c r="T108" s="389"/>
      <c r="U108" s="389"/>
      <c r="V108" s="389"/>
      <c r="W108" s="389"/>
      <c r="X108" s="389"/>
      <c r="Y108" s="389"/>
      <c r="Z108" s="389"/>
      <c r="AA108" s="389"/>
      <c r="AB108" s="389"/>
      <c r="AC108" s="389"/>
      <c r="AD108" s="74"/>
    </row>
    <row r="109" spans="1:30" s="254" customFormat="1" ht="18" customHeight="1">
      <c r="A109" s="111"/>
      <c r="B109" s="97"/>
      <c r="C109" s="98"/>
      <c r="D109" s="42">
        <v>71400135401</v>
      </c>
      <c r="E109" s="43" t="s">
        <v>343</v>
      </c>
      <c r="F109" s="44" t="s">
        <v>288</v>
      </c>
      <c r="G109" s="69">
        <v>2</v>
      </c>
      <c r="H109" s="73">
        <v>15</v>
      </c>
      <c r="I109" s="73">
        <v>60</v>
      </c>
      <c r="J109" s="72">
        <v>47</v>
      </c>
      <c r="K109" s="78">
        <f t="shared" si="9"/>
        <v>1.2</v>
      </c>
      <c r="L109" s="78">
        <f t="shared" si="10"/>
        <v>1.2</v>
      </c>
      <c r="M109" s="45">
        <f t="shared" si="11"/>
        <v>72</v>
      </c>
      <c r="N109" s="389"/>
      <c r="O109" s="389"/>
      <c r="P109" s="389"/>
      <c r="Q109" s="389"/>
      <c r="R109" s="389"/>
      <c r="S109" s="389"/>
      <c r="T109" s="389"/>
      <c r="U109" s="389"/>
      <c r="V109" s="389"/>
      <c r="W109" s="389"/>
      <c r="X109" s="389"/>
      <c r="Y109" s="389"/>
      <c r="Z109" s="389"/>
      <c r="AA109" s="389"/>
      <c r="AB109" s="389"/>
      <c r="AC109" s="389"/>
      <c r="AD109" s="74"/>
    </row>
    <row r="110" spans="1:30" s="254" customFormat="1" ht="18" customHeight="1">
      <c r="A110" s="111"/>
      <c r="B110" s="97"/>
      <c r="C110" s="98"/>
      <c r="D110" s="42">
        <v>20200003501</v>
      </c>
      <c r="E110" s="43" t="s">
        <v>251</v>
      </c>
      <c r="F110" s="44" t="s">
        <v>207</v>
      </c>
      <c r="G110" s="69">
        <v>2</v>
      </c>
      <c r="H110" s="73">
        <v>45</v>
      </c>
      <c r="I110" s="73">
        <v>0</v>
      </c>
      <c r="J110" s="72">
        <v>64</v>
      </c>
      <c r="K110" s="78">
        <f t="shared" si="9"/>
        <v>1.3</v>
      </c>
      <c r="L110" s="78">
        <f t="shared" si="10"/>
        <v>0</v>
      </c>
      <c r="M110" s="45">
        <f t="shared" si="11"/>
        <v>58.5</v>
      </c>
      <c r="N110" s="389"/>
      <c r="O110" s="389"/>
      <c r="P110" s="389"/>
      <c r="Q110" s="389"/>
      <c r="R110" s="389"/>
      <c r="S110" s="389"/>
      <c r="T110" s="389"/>
      <c r="U110" s="389"/>
      <c r="V110" s="389"/>
      <c r="W110" s="389"/>
      <c r="X110" s="389"/>
      <c r="Y110" s="389"/>
      <c r="Z110" s="389"/>
      <c r="AA110" s="389"/>
      <c r="AB110" s="389"/>
      <c r="AC110" s="389"/>
      <c r="AD110" s="74"/>
    </row>
    <row r="111" spans="1:30" s="254" customFormat="1" ht="18" customHeight="1">
      <c r="A111" s="111"/>
      <c r="B111" s="97"/>
      <c r="C111" s="98"/>
      <c r="D111" s="42">
        <v>21100119919</v>
      </c>
      <c r="E111" s="43" t="s">
        <v>517</v>
      </c>
      <c r="F111" s="44" t="s">
        <v>518</v>
      </c>
      <c r="G111" s="69">
        <v>2</v>
      </c>
      <c r="H111" s="73">
        <v>30</v>
      </c>
      <c r="I111" s="73">
        <v>60</v>
      </c>
      <c r="J111" s="72">
        <v>29</v>
      </c>
      <c r="K111" s="78">
        <f t="shared" si="9"/>
        <v>1</v>
      </c>
      <c r="L111" s="78">
        <f t="shared" si="10"/>
        <v>1</v>
      </c>
      <c r="M111" s="45">
        <f t="shared" si="11"/>
        <v>75</v>
      </c>
      <c r="N111" s="389"/>
      <c r="O111" s="389"/>
      <c r="P111" s="389"/>
      <c r="Q111" s="389"/>
      <c r="R111" s="389"/>
      <c r="S111" s="389"/>
      <c r="T111" s="389"/>
      <c r="U111" s="389"/>
      <c r="V111" s="389"/>
      <c r="W111" s="389"/>
      <c r="X111" s="389"/>
      <c r="Y111" s="389"/>
      <c r="Z111" s="389"/>
      <c r="AA111" s="389"/>
      <c r="AB111" s="389"/>
      <c r="AC111" s="389"/>
      <c r="AD111" s="74"/>
    </row>
    <row r="112" spans="1:30" ht="18" customHeight="1">
      <c r="A112" s="81"/>
      <c r="B112" s="97"/>
      <c r="C112" s="98"/>
      <c r="D112" s="42">
        <v>21100119919</v>
      </c>
      <c r="E112" s="43" t="s">
        <v>519</v>
      </c>
      <c r="F112" s="44" t="s">
        <v>518</v>
      </c>
      <c r="G112" s="69">
        <v>2</v>
      </c>
      <c r="H112" s="73"/>
      <c r="I112" s="73">
        <v>60</v>
      </c>
      <c r="J112" s="72">
        <v>29</v>
      </c>
      <c r="K112" s="78">
        <f t="shared" si="9"/>
        <v>0</v>
      </c>
      <c r="L112" s="78">
        <f t="shared" si="10"/>
        <v>1</v>
      </c>
      <c r="M112" s="45">
        <f t="shared" si="11"/>
        <v>45</v>
      </c>
      <c r="N112" s="363"/>
      <c r="O112" s="363"/>
      <c r="P112" s="363"/>
      <c r="Q112" s="363"/>
      <c r="R112" s="363"/>
      <c r="S112" s="363"/>
      <c r="T112" s="363"/>
      <c r="U112" s="363"/>
      <c r="V112" s="363"/>
      <c r="W112" s="363"/>
      <c r="X112" s="363"/>
      <c r="Y112" s="363"/>
      <c r="Z112" s="363"/>
      <c r="AA112" s="363"/>
      <c r="AB112" s="363"/>
      <c r="AC112" s="363"/>
      <c r="AD112" s="74"/>
    </row>
    <row r="113" spans="1:30" ht="18" customHeight="1">
      <c r="A113" s="81"/>
      <c r="B113" s="97"/>
      <c r="C113" s="98"/>
      <c r="D113" s="42">
        <v>71400119901</v>
      </c>
      <c r="E113" s="43" t="s">
        <v>159</v>
      </c>
      <c r="F113" s="44" t="s">
        <v>288</v>
      </c>
      <c r="G113" s="69">
        <v>2</v>
      </c>
      <c r="H113" s="73">
        <v>30</v>
      </c>
      <c r="I113" s="73">
        <v>60</v>
      </c>
      <c r="J113" s="72">
        <v>38</v>
      </c>
      <c r="K113" s="78">
        <f t="shared" si="9"/>
        <v>1.2</v>
      </c>
      <c r="L113" s="78">
        <f t="shared" si="10"/>
        <v>1.2</v>
      </c>
      <c r="M113" s="45">
        <f t="shared" si="11"/>
        <v>90</v>
      </c>
      <c r="N113" s="363"/>
      <c r="O113" s="363"/>
      <c r="P113" s="363"/>
      <c r="Q113" s="363"/>
      <c r="R113" s="363"/>
      <c r="S113" s="363"/>
      <c r="T113" s="363"/>
      <c r="U113" s="363"/>
      <c r="V113" s="363"/>
      <c r="W113" s="363"/>
      <c r="X113" s="363"/>
      <c r="Y113" s="363"/>
      <c r="Z113" s="363"/>
      <c r="AA113" s="363"/>
      <c r="AB113" s="363"/>
      <c r="AC113" s="363"/>
      <c r="AD113" s="74"/>
    </row>
    <row r="114" spans="1:30" s="183" customFormat="1" ht="18" customHeight="1">
      <c r="A114" s="111"/>
      <c r="B114" s="97"/>
      <c r="C114" s="98"/>
      <c r="D114" s="42">
        <v>21100149401</v>
      </c>
      <c r="E114" s="43" t="s">
        <v>520</v>
      </c>
      <c r="F114" s="44" t="s">
        <v>192</v>
      </c>
      <c r="G114" s="69">
        <v>2</v>
      </c>
      <c r="H114" s="73"/>
      <c r="I114" s="73"/>
      <c r="J114" s="72">
        <v>30</v>
      </c>
      <c r="K114" s="78">
        <f t="shared" si="9"/>
        <v>0</v>
      </c>
      <c r="L114" s="78">
        <f t="shared" si="10"/>
        <v>0</v>
      </c>
      <c r="M114" s="45">
        <f t="shared" si="11"/>
        <v>15</v>
      </c>
      <c r="N114" s="389"/>
      <c r="O114" s="389"/>
      <c r="P114" s="389"/>
      <c r="Q114" s="389"/>
      <c r="R114" s="389"/>
      <c r="S114" s="389"/>
      <c r="T114" s="389"/>
      <c r="U114" s="389"/>
      <c r="V114" s="389"/>
      <c r="W114" s="389"/>
      <c r="X114" s="389"/>
      <c r="Y114" s="389"/>
      <c r="Z114" s="389"/>
      <c r="AA114" s="389"/>
      <c r="AB114" s="389"/>
      <c r="AC114" s="389"/>
      <c r="AD114" s="74"/>
    </row>
    <row r="115" spans="1:30" s="254" customFormat="1" ht="18" customHeight="1">
      <c r="A115" s="111"/>
      <c r="B115" s="97"/>
      <c r="C115" s="98"/>
      <c r="D115" s="42">
        <v>71400119905</v>
      </c>
      <c r="E115" s="43" t="s">
        <v>521</v>
      </c>
      <c r="F115" s="44" t="s">
        <v>522</v>
      </c>
      <c r="G115" s="69">
        <v>2</v>
      </c>
      <c r="H115" s="73">
        <v>30</v>
      </c>
      <c r="I115" s="73">
        <v>60</v>
      </c>
      <c r="J115" s="72">
        <v>32</v>
      </c>
      <c r="K115" s="78">
        <f t="shared" si="9"/>
        <v>1</v>
      </c>
      <c r="L115" s="78">
        <f t="shared" si="10"/>
        <v>1.1000000000000001</v>
      </c>
      <c r="M115" s="45">
        <f t="shared" si="11"/>
        <v>79.5</v>
      </c>
      <c r="N115" s="389"/>
      <c r="O115" s="389"/>
      <c r="P115" s="389"/>
      <c r="Q115" s="389"/>
      <c r="R115" s="389"/>
      <c r="S115" s="389"/>
      <c r="T115" s="389"/>
      <c r="U115" s="389"/>
      <c r="V115" s="389"/>
      <c r="W115" s="389"/>
      <c r="X115" s="389"/>
      <c r="Y115" s="389"/>
      <c r="Z115" s="389"/>
      <c r="AA115" s="389"/>
      <c r="AB115" s="389"/>
      <c r="AC115" s="389"/>
      <c r="AD115" s="74"/>
    </row>
    <row r="116" spans="1:30" s="254" customFormat="1" ht="18" customHeight="1">
      <c r="A116" s="111"/>
      <c r="B116" s="97"/>
      <c r="C116" s="98"/>
      <c r="D116" s="42">
        <v>71400119905</v>
      </c>
      <c r="E116" s="43" t="s">
        <v>519</v>
      </c>
      <c r="F116" s="44" t="s">
        <v>522</v>
      </c>
      <c r="G116" s="69">
        <v>2</v>
      </c>
      <c r="H116" s="73"/>
      <c r="I116" s="73">
        <v>60</v>
      </c>
      <c r="J116" s="72">
        <v>28</v>
      </c>
      <c r="K116" s="78">
        <f t="shared" si="9"/>
        <v>0</v>
      </c>
      <c r="L116" s="78">
        <f t="shared" si="10"/>
        <v>1</v>
      </c>
      <c r="M116" s="45">
        <f t="shared" si="11"/>
        <v>45</v>
      </c>
      <c r="N116" s="389"/>
      <c r="O116" s="389"/>
      <c r="P116" s="389"/>
      <c r="Q116" s="389"/>
      <c r="R116" s="389"/>
      <c r="S116" s="389"/>
      <c r="T116" s="389"/>
      <c r="U116" s="389"/>
      <c r="V116" s="389"/>
      <c r="W116" s="389"/>
      <c r="X116" s="389"/>
      <c r="Y116" s="389"/>
      <c r="Z116" s="389"/>
      <c r="AA116" s="389"/>
      <c r="AB116" s="389"/>
      <c r="AC116" s="389"/>
      <c r="AD116" s="74"/>
    </row>
    <row r="117" spans="1:30" s="254" customFormat="1" ht="18" customHeight="1">
      <c r="A117" s="111"/>
      <c r="B117" s="97"/>
      <c r="C117" s="98"/>
      <c r="D117" s="42" t="s">
        <v>255</v>
      </c>
      <c r="E117" s="43" t="s">
        <v>216</v>
      </c>
      <c r="F117" s="44" t="s">
        <v>256</v>
      </c>
      <c r="G117" s="69"/>
      <c r="H117" s="73"/>
      <c r="I117" s="73"/>
      <c r="J117" s="72"/>
      <c r="K117" s="78">
        <f t="shared" si="9"/>
        <v>0</v>
      </c>
      <c r="L117" s="78">
        <f t="shared" si="10"/>
        <v>0</v>
      </c>
      <c r="M117" s="45">
        <f t="shared" si="11"/>
        <v>0</v>
      </c>
      <c r="N117" s="389"/>
      <c r="O117" s="389"/>
      <c r="P117" s="389"/>
      <c r="Q117" s="389"/>
      <c r="R117" s="389"/>
      <c r="S117" s="389"/>
      <c r="T117" s="389"/>
      <c r="U117" s="389"/>
      <c r="V117" s="389"/>
      <c r="W117" s="389"/>
      <c r="X117" s="389"/>
      <c r="Y117" s="389"/>
      <c r="Z117" s="389"/>
      <c r="AA117" s="389"/>
      <c r="AB117" s="389"/>
      <c r="AC117" s="389"/>
      <c r="AD117" s="74"/>
    </row>
    <row r="118" spans="1:30" s="170" customFormat="1" ht="18" hidden="1" customHeight="1">
      <c r="A118" s="111"/>
      <c r="B118" s="97"/>
      <c r="C118" s="98"/>
      <c r="D118" s="42"/>
      <c r="E118" s="43"/>
      <c r="F118" s="44"/>
      <c r="G118" s="69"/>
      <c r="H118" s="73"/>
      <c r="I118" s="73"/>
      <c r="J118" s="72"/>
      <c r="K118" s="78"/>
      <c r="L118" s="78"/>
      <c r="M118" s="45"/>
      <c r="N118" s="389"/>
      <c r="O118" s="389"/>
      <c r="P118" s="389"/>
      <c r="Q118" s="389"/>
      <c r="R118" s="389"/>
      <c r="S118" s="389"/>
      <c r="T118" s="389"/>
      <c r="U118" s="389"/>
      <c r="V118" s="389"/>
      <c r="W118" s="389"/>
      <c r="X118" s="389"/>
      <c r="Y118" s="389"/>
      <c r="Z118" s="389"/>
      <c r="AA118" s="389"/>
      <c r="AB118" s="389"/>
      <c r="AC118" s="389"/>
      <c r="AD118" s="74"/>
    </row>
    <row r="119" spans="1:30" ht="18" hidden="1" customHeight="1">
      <c r="A119" s="81"/>
      <c r="B119" s="97"/>
      <c r="C119" s="98"/>
      <c r="D119" s="42"/>
      <c r="E119" s="43"/>
      <c r="F119" s="44"/>
      <c r="G119" s="69"/>
      <c r="H119" s="73"/>
      <c r="I119" s="73"/>
      <c r="J119" s="72"/>
      <c r="K119" s="78"/>
      <c r="L119" s="78"/>
      <c r="M119" s="45"/>
      <c r="N119" s="363"/>
      <c r="O119" s="363"/>
      <c r="P119" s="363"/>
      <c r="Q119" s="363"/>
      <c r="R119" s="363"/>
      <c r="S119" s="363"/>
      <c r="T119" s="363"/>
      <c r="U119" s="363"/>
      <c r="V119" s="363"/>
      <c r="W119" s="363"/>
      <c r="X119" s="363"/>
      <c r="Y119" s="363"/>
      <c r="Z119" s="363"/>
      <c r="AA119" s="363"/>
      <c r="AB119" s="363"/>
      <c r="AC119" s="363"/>
      <c r="AD119" s="74"/>
    </row>
    <row r="120" spans="1:30" s="203" customFormat="1" ht="18" hidden="1" customHeight="1">
      <c r="A120" s="111"/>
      <c r="B120" s="97"/>
      <c r="C120" s="98"/>
      <c r="D120" s="42"/>
      <c r="E120" s="43"/>
      <c r="F120" s="44"/>
      <c r="G120" s="69"/>
      <c r="H120" s="73"/>
      <c r="I120" s="73"/>
      <c r="J120" s="72"/>
      <c r="K120" s="78"/>
      <c r="L120" s="78"/>
      <c r="M120" s="45"/>
      <c r="N120" s="389"/>
      <c r="O120" s="389"/>
      <c r="P120" s="389"/>
      <c r="Q120" s="389"/>
      <c r="R120" s="389"/>
      <c r="S120" s="389"/>
      <c r="T120" s="389"/>
      <c r="U120" s="389"/>
      <c r="V120" s="389"/>
      <c r="W120" s="389"/>
      <c r="X120" s="389"/>
      <c r="Y120" s="389"/>
      <c r="Z120" s="389"/>
      <c r="AA120" s="389"/>
      <c r="AB120" s="389"/>
      <c r="AC120" s="389"/>
      <c r="AD120" s="74"/>
    </row>
    <row r="121" spans="1:30" ht="18" customHeight="1">
      <c r="A121" s="94">
        <v>6</v>
      </c>
      <c r="B121" s="256" t="s">
        <v>88</v>
      </c>
      <c r="C121" s="257" t="s">
        <v>89</v>
      </c>
      <c r="D121" s="42" t="s">
        <v>220</v>
      </c>
      <c r="E121" s="43" t="s">
        <v>184</v>
      </c>
      <c r="F121" s="44" t="s">
        <v>370</v>
      </c>
      <c r="G121" s="101">
        <v>1</v>
      </c>
      <c r="H121" s="275">
        <v>15</v>
      </c>
      <c r="I121" s="275">
        <v>60</v>
      </c>
      <c r="J121" s="72">
        <v>43</v>
      </c>
      <c r="K121" s="78">
        <f t="shared" si="6"/>
        <v>1.2</v>
      </c>
      <c r="L121" s="78">
        <f t="shared" si="7"/>
        <v>1.2</v>
      </c>
      <c r="M121" s="45">
        <f t="shared" si="8"/>
        <v>72</v>
      </c>
      <c r="N121" s="407">
        <v>64.5</v>
      </c>
      <c r="O121" s="407">
        <v>0</v>
      </c>
      <c r="P121" s="395">
        <f>SUM(M121:M141)+N121+O121</f>
        <v>1021.5</v>
      </c>
      <c r="Q121" s="404">
        <v>0</v>
      </c>
      <c r="R121" s="395">
        <v>0</v>
      </c>
      <c r="S121" s="431">
        <v>430</v>
      </c>
      <c r="T121" s="404">
        <v>430</v>
      </c>
      <c r="U121" s="431">
        <v>112</v>
      </c>
      <c r="V121" s="404">
        <v>112</v>
      </c>
      <c r="W121" s="431">
        <v>56</v>
      </c>
      <c r="X121" s="404">
        <v>56</v>
      </c>
      <c r="Y121" s="395">
        <f>ROUND((P121-T121),1)</f>
        <v>591.5</v>
      </c>
      <c r="Z121" s="392">
        <f>IF(OR(SUM(V121:V141)="",SUM(Q121:Q141)=""),0,IF(OR(SUM(U121:U141)=320,SUM(V121:V141)&gt;0),ROUND((SUM(Q121:Q141)-SUM(V121:V141)),1),0))</f>
        <v>-112</v>
      </c>
      <c r="AA121" s="392">
        <f>IF(OR(SUM(X121:X141)="",SUM(R121:R141)=""),0,IF(OR(SUM(W121:W141)=160,SUM(X121:X141)&gt;0),ROUND((SUM(R121:R141)-SUM(X121:X141)),1),0))</f>
        <v>-56</v>
      </c>
      <c r="AB121" s="404"/>
      <c r="AC121" s="393">
        <f>SUM(Y121:AA141)</f>
        <v>423.5</v>
      </c>
      <c r="AD121" s="74"/>
    </row>
    <row r="122" spans="1:30" ht="18" customHeight="1">
      <c r="A122" s="81"/>
      <c r="B122" s="75"/>
      <c r="C122" s="76"/>
      <c r="D122" s="42" t="s">
        <v>221</v>
      </c>
      <c r="E122" s="43" t="s">
        <v>159</v>
      </c>
      <c r="F122" s="44" t="s">
        <v>222</v>
      </c>
      <c r="G122" s="127">
        <v>1</v>
      </c>
      <c r="H122" s="276">
        <v>30</v>
      </c>
      <c r="I122" s="276">
        <v>0</v>
      </c>
      <c r="J122" s="72">
        <v>72</v>
      </c>
      <c r="K122" s="78">
        <f t="shared" si="6"/>
        <v>1.3</v>
      </c>
      <c r="L122" s="78">
        <f t="shared" si="7"/>
        <v>0</v>
      </c>
      <c r="M122" s="45">
        <f t="shared" si="8"/>
        <v>39</v>
      </c>
      <c r="N122" s="361"/>
      <c r="O122" s="361"/>
      <c r="P122" s="361"/>
      <c r="Q122" s="361"/>
      <c r="R122" s="361"/>
      <c r="S122" s="361"/>
      <c r="T122" s="361"/>
      <c r="U122" s="361"/>
      <c r="V122" s="361"/>
      <c r="W122" s="361"/>
      <c r="X122" s="361"/>
      <c r="Y122" s="361"/>
      <c r="Z122" s="361"/>
      <c r="AA122" s="361"/>
      <c r="AB122" s="361"/>
      <c r="AC122" s="361"/>
      <c r="AD122" s="74"/>
    </row>
    <row r="123" spans="1:30" ht="18" customHeight="1">
      <c r="A123" s="81"/>
      <c r="B123" s="75"/>
      <c r="C123" s="76"/>
      <c r="D123" s="42" t="s">
        <v>221</v>
      </c>
      <c r="E123" s="43" t="s">
        <v>223</v>
      </c>
      <c r="F123" s="44" t="s">
        <v>222</v>
      </c>
      <c r="G123" s="127">
        <v>1</v>
      </c>
      <c r="H123" s="276">
        <v>0</v>
      </c>
      <c r="I123" s="276">
        <v>60</v>
      </c>
      <c r="J123" s="72">
        <v>36</v>
      </c>
      <c r="K123" s="78">
        <f t="shared" si="6"/>
        <v>0</v>
      </c>
      <c r="L123" s="78">
        <f t="shared" si="7"/>
        <v>1.2</v>
      </c>
      <c r="M123" s="45">
        <f t="shared" si="8"/>
        <v>54</v>
      </c>
      <c r="N123" s="361"/>
      <c r="O123" s="361"/>
      <c r="P123" s="361"/>
      <c r="Q123" s="361"/>
      <c r="R123" s="361"/>
      <c r="S123" s="361"/>
      <c r="T123" s="361"/>
      <c r="U123" s="361"/>
      <c r="V123" s="361"/>
      <c r="W123" s="361"/>
      <c r="X123" s="361"/>
      <c r="Y123" s="361"/>
      <c r="Z123" s="361"/>
      <c r="AA123" s="361"/>
      <c r="AB123" s="361"/>
      <c r="AC123" s="361"/>
      <c r="AD123" s="74"/>
    </row>
    <row r="124" spans="1:30" ht="18" customHeight="1">
      <c r="A124" s="81"/>
      <c r="B124" s="75"/>
      <c r="C124" s="76"/>
      <c r="D124" s="42" t="s">
        <v>221</v>
      </c>
      <c r="E124" s="43" t="s">
        <v>224</v>
      </c>
      <c r="F124" s="44" t="s">
        <v>222</v>
      </c>
      <c r="G124" s="127">
        <v>1</v>
      </c>
      <c r="H124" s="276">
        <v>0</v>
      </c>
      <c r="I124" s="276">
        <v>60</v>
      </c>
      <c r="J124" s="72">
        <v>36</v>
      </c>
      <c r="K124" s="78">
        <f t="shared" si="6"/>
        <v>0</v>
      </c>
      <c r="L124" s="78">
        <f t="shared" si="7"/>
        <v>1.2</v>
      </c>
      <c r="M124" s="45">
        <f t="shared" si="8"/>
        <v>54</v>
      </c>
      <c r="N124" s="361"/>
      <c r="O124" s="361"/>
      <c r="P124" s="361"/>
      <c r="Q124" s="361"/>
      <c r="R124" s="361"/>
      <c r="S124" s="361"/>
      <c r="T124" s="361"/>
      <c r="U124" s="361"/>
      <c r="V124" s="361"/>
      <c r="W124" s="361"/>
      <c r="X124" s="361"/>
      <c r="Y124" s="361"/>
      <c r="Z124" s="361"/>
      <c r="AA124" s="361"/>
      <c r="AB124" s="361"/>
      <c r="AC124" s="361"/>
      <c r="AD124" s="74"/>
    </row>
    <row r="125" spans="1:30" ht="18" customHeight="1">
      <c r="A125" s="81"/>
      <c r="B125" s="75"/>
      <c r="C125" s="76"/>
      <c r="D125" s="42" t="s">
        <v>225</v>
      </c>
      <c r="E125" s="43" t="s">
        <v>226</v>
      </c>
      <c r="F125" s="44" t="s">
        <v>144</v>
      </c>
      <c r="G125" s="127">
        <v>1</v>
      </c>
      <c r="H125" s="276">
        <v>15</v>
      </c>
      <c r="I125" s="276">
        <v>0</v>
      </c>
      <c r="J125" s="72">
        <v>57</v>
      </c>
      <c r="K125" s="78">
        <f t="shared" si="6"/>
        <v>1.2</v>
      </c>
      <c r="L125" s="78">
        <f t="shared" si="7"/>
        <v>0</v>
      </c>
      <c r="M125" s="45">
        <f t="shared" si="8"/>
        <v>18</v>
      </c>
      <c r="N125" s="361"/>
      <c r="O125" s="361"/>
      <c r="P125" s="361"/>
      <c r="Q125" s="361"/>
      <c r="R125" s="361"/>
      <c r="S125" s="361"/>
      <c r="T125" s="361"/>
      <c r="U125" s="361"/>
      <c r="V125" s="361"/>
      <c r="W125" s="361"/>
      <c r="X125" s="361"/>
      <c r="Y125" s="361"/>
      <c r="Z125" s="361"/>
      <c r="AA125" s="361"/>
      <c r="AB125" s="361"/>
      <c r="AC125" s="361"/>
      <c r="AD125" s="74"/>
    </row>
    <row r="126" spans="1:30" ht="18" customHeight="1">
      <c r="A126" s="81"/>
      <c r="B126" s="75"/>
      <c r="C126" s="76"/>
      <c r="D126" s="42" t="s">
        <v>225</v>
      </c>
      <c r="E126" s="43" t="s">
        <v>227</v>
      </c>
      <c r="F126" s="44" t="s">
        <v>144</v>
      </c>
      <c r="G126" s="127">
        <v>1</v>
      </c>
      <c r="H126" s="276">
        <v>0</v>
      </c>
      <c r="I126" s="276">
        <v>60</v>
      </c>
      <c r="J126" s="72">
        <v>29</v>
      </c>
      <c r="K126" s="78">
        <f t="shared" si="6"/>
        <v>0</v>
      </c>
      <c r="L126" s="78">
        <f t="shared" si="7"/>
        <v>1</v>
      </c>
      <c r="M126" s="45">
        <f t="shared" si="8"/>
        <v>45</v>
      </c>
      <c r="N126" s="361"/>
      <c r="O126" s="361"/>
      <c r="P126" s="361"/>
      <c r="Q126" s="361"/>
      <c r="R126" s="361"/>
      <c r="S126" s="361"/>
      <c r="T126" s="361"/>
      <c r="U126" s="361"/>
      <c r="V126" s="361"/>
      <c r="W126" s="361"/>
      <c r="X126" s="361"/>
      <c r="Y126" s="361"/>
      <c r="Z126" s="361"/>
      <c r="AA126" s="361"/>
      <c r="AB126" s="361"/>
      <c r="AC126" s="361"/>
      <c r="AD126" s="74"/>
    </row>
    <row r="127" spans="1:30" ht="18" customHeight="1">
      <c r="A127" s="81"/>
      <c r="B127" s="75"/>
      <c r="C127" s="76"/>
      <c r="D127" s="42" t="s">
        <v>225</v>
      </c>
      <c r="E127" s="43" t="s">
        <v>228</v>
      </c>
      <c r="F127" s="44" t="s">
        <v>144</v>
      </c>
      <c r="G127" s="127">
        <v>1</v>
      </c>
      <c r="H127" s="276">
        <v>0</v>
      </c>
      <c r="I127" s="276">
        <v>60</v>
      </c>
      <c r="J127" s="72">
        <v>28</v>
      </c>
      <c r="K127" s="78">
        <f t="shared" si="6"/>
        <v>0</v>
      </c>
      <c r="L127" s="78">
        <f t="shared" si="7"/>
        <v>1</v>
      </c>
      <c r="M127" s="45">
        <f t="shared" si="8"/>
        <v>45</v>
      </c>
      <c r="N127" s="361"/>
      <c r="O127" s="361"/>
      <c r="P127" s="361"/>
      <c r="Q127" s="361"/>
      <c r="R127" s="361"/>
      <c r="S127" s="361"/>
      <c r="T127" s="361"/>
      <c r="U127" s="361"/>
      <c r="V127" s="361"/>
      <c r="W127" s="361"/>
      <c r="X127" s="361"/>
      <c r="Y127" s="361"/>
      <c r="Z127" s="361"/>
      <c r="AA127" s="361"/>
      <c r="AB127" s="361"/>
      <c r="AC127" s="361"/>
      <c r="AD127" s="74"/>
    </row>
    <row r="128" spans="1:30" ht="18" customHeight="1">
      <c r="A128" s="81"/>
      <c r="B128" s="75"/>
      <c r="C128" s="76"/>
      <c r="D128" s="42" t="s">
        <v>229</v>
      </c>
      <c r="E128" s="43" t="s">
        <v>226</v>
      </c>
      <c r="F128" s="44" t="s">
        <v>230</v>
      </c>
      <c r="G128" s="127">
        <v>1</v>
      </c>
      <c r="H128" s="276">
        <v>15</v>
      </c>
      <c r="I128" s="276">
        <v>0</v>
      </c>
      <c r="J128" s="72">
        <v>56</v>
      </c>
      <c r="K128" s="78">
        <f t="shared" si="6"/>
        <v>1.2</v>
      </c>
      <c r="L128" s="78">
        <f t="shared" si="7"/>
        <v>0</v>
      </c>
      <c r="M128" s="45">
        <f t="shared" si="8"/>
        <v>18</v>
      </c>
      <c r="N128" s="361"/>
      <c r="O128" s="361"/>
      <c r="P128" s="361"/>
      <c r="Q128" s="361"/>
      <c r="R128" s="361"/>
      <c r="S128" s="361"/>
      <c r="T128" s="361"/>
      <c r="U128" s="361"/>
      <c r="V128" s="361"/>
      <c r="W128" s="361"/>
      <c r="X128" s="361"/>
      <c r="Y128" s="361"/>
      <c r="Z128" s="361"/>
      <c r="AA128" s="361"/>
      <c r="AB128" s="361"/>
      <c r="AC128" s="361"/>
      <c r="AD128" s="74"/>
    </row>
    <row r="129" spans="1:30" ht="18" customHeight="1">
      <c r="A129" s="81"/>
      <c r="B129" s="75"/>
      <c r="C129" s="76"/>
      <c r="D129" s="42" t="s">
        <v>229</v>
      </c>
      <c r="E129" s="43" t="s">
        <v>227</v>
      </c>
      <c r="F129" s="44" t="s">
        <v>230</v>
      </c>
      <c r="G129" s="127">
        <v>1</v>
      </c>
      <c r="H129" s="276">
        <v>0</v>
      </c>
      <c r="I129" s="276">
        <v>60</v>
      </c>
      <c r="J129" s="72">
        <v>28</v>
      </c>
      <c r="K129" s="78">
        <f t="shared" si="6"/>
        <v>0</v>
      </c>
      <c r="L129" s="78">
        <f t="shared" si="7"/>
        <v>1</v>
      </c>
      <c r="M129" s="45">
        <f t="shared" si="8"/>
        <v>45</v>
      </c>
      <c r="N129" s="361"/>
      <c r="O129" s="361"/>
      <c r="P129" s="361"/>
      <c r="Q129" s="361"/>
      <c r="R129" s="361"/>
      <c r="S129" s="361"/>
      <c r="T129" s="361"/>
      <c r="U129" s="361"/>
      <c r="V129" s="361"/>
      <c r="W129" s="361"/>
      <c r="X129" s="361"/>
      <c r="Y129" s="361"/>
      <c r="Z129" s="361"/>
      <c r="AA129" s="361"/>
      <c r="AB129" s="361"/>
      <c r="AC129" s="361"/>
      <c r="AD129" s="74"/>
    </row>
    <row r="130" spans="1:30" ht="18" customHeight="1">
      <c r="A130" s="111"/>
      <c r="B130" s="75"/>
      <c r="C130" s="76"/>
      <c r="D130" s="42" t="s">
        <v>229</v>
      </c>
      <c r="E130" s="43" t="s">
        <v>228</v>
      </c>
      <c r="F130" s="44" t="s">
        <v>230</v>
      </c>
      <c r="G130" s="127">
        <v>1</v>
      </c>
      <c r="H130" s="276">
        <v>0</v>
      </c>
      <c r="I130" s="276">
        <v>60</v>
      </c>
      <c r="J130" s="72">
        <v>28</v>
      </c>
      <c r="K130" s="78">
        <f t="shared" si="6"/>
        <v>0</v>
      </c>
      <c r="L130" s="78">
        <f t="shared" si="7"/>
        <v>1</v>
      </c>
      <c r="M130" s="45">
        <f t="shared" si="8"/>
        <v>45</v>
      </c>
      <c r="N130" s="361"/>
      <c r="O130" s="361"/>
      <c r="P130" s="361"/>
      <c r="Q130" s="361"/>
      <c r="R130" s="361"/>
      <c r="S130" s="361"/>
      <c r="T130" s="361"/>
      <c r="U130" s="361"/>
      <c r="V130" s="361"/>
      <c r="W130" s="361"/>
      <c r="X130" s="361"/>
      <c r="Y130" s="361"/>
      <c r="Z130" s="361"/>
      <c r="AA130" s="361"/>
      <c r="AB130" s="361"/>
      <c r="AC130" s="361"/>
      <c r="AD130" s="74"/>
    </row>
    <row r="131" spans="1:30" ht="18" customHeight="1">
      <c r="A131" s="111"/>
      <c r="B131" s="75"/>
      <c r="C131" s="76"/>
      <c r="D131" s="42" t="s">
        <v>231</v>
      </c>
      <c r="E131" s="43" t="s">
        <v>159</v>
      </c>
      <c r="F131" s="44" t="s">
        <v>230</v>
      </c>
      <c r="G131" s="127">
        <v>1</v>
      </c>
      <c r="H131" s="276">
        <v>30</v>
      </c>
      <c r="I131" s="276">
        <v>0</v>
      </c>
      <c r="J131" s="72">
        <v>54</v>
      </c>
      <c r="K131" s="78">
        <f t="shared" si="6"/>
        <v>1.2</v>
      </c>
      <c r="L131" s="78">
        <f t="shared" si="7"/>
        <v>0</v>
      </c>
      <c r="M131" s="45">
        <f t="shared" si="8"/>
        <v>36</v>
      </c>
      <c r="N131" s="361"/>
      <c r="O131" s="361"/>
      <c r="P131" s="361"/>
      <c r="Q131" s="361"/>
      <c r="R131" s="361"/>
      <c r="S131" s="361"/>
      <c r="T131" s="361"/>
      <c r="U131" s="361"/>
      <c r="V131" s="361"/>
      <c r="W131" s="361"/>
      <c r="X131" s="361"/>
      <c r="Y131" s="361"/>
      <c r="Z131" s="361"/>
      <c r="AA131" s="361"/>
      <c r="AB131" s="361"/>
      <c r="AC131" s="361"/>
      <c r="AD131" s="74"/>
    </row>
    <row r="132" spans="1:30" ht="18" customHeight="1">
      <c r="A132" s="111"/>
      <c r="B132" s="75"/>
      <c r="C132" s="76"/>
      <c r="D132" s="42" t="s">
        <v>231</v>
      </c>
      <c r="E132" s="43" t="s">
        <v>223</v>
      </c>
      <c r="F132" s="44" t="s">
        <v>230</v>
      </c>
      <c r="G132" s="127">
        <v>1</v>
      </c>
      <c r="H132" s="276">
        <v>0</v>
      </c>
      <c r="I132" s="276">
        <v>60</v>
      </c>
      <c r="J132" s="72">
        <v>27</v>
      </c>
      <c r="K132" s="78">
        <f t="shared" si="6"/>
        <v>0</v>
      </c>
      <c r="L132" s="78">
        <f t="shared" si="7"/>
        <v>1</v>
      </c>
      <c r="M132" s="45">
        <f t="shared" si="8"/>
        <v>45</v>
      </c>
      <c r="N132" s="361"/>
      <c r="O132" s="361"/>
      <c r="P132" s="361"/>
      <c r="Q132" s="361"/>
      <c r="R132" s="361"/>
      <c r="S132" s="361"/>
      <c r="T132" s="361"/>
      <c r="U132" s="361"/>
      <c r="V132" s="361"/>
      <c r="W132" s="361"/>
      <c r="X132" s="361"/>
      <c r="Y132" s="361"/>
      <c r="Z132" s="361"/>
      <c r="AA132" s="361"/>
      <c r="AB132" s="361"/>
      <c r="AC132" s="361"/>
      <c r="AD132" s="74"/>
    </row>
    <row r="133" spans="1:30" ht="18" customHeight="1">
      <c r="A133" s="111"/>
      <c r="B133" s="75"/>
      <c r="C133" s="76"/>
      <c r="D133" s="42" t="s">
        <v>231</v>
      </c>
      <c r="E133" s="43" t="s">
        <v>224</v>
      </c>
      <c r="F133" s="44" t="s">
        <v>230</v>
      </c>
      <c r="G133" s="127">
        <v>1</v>
      </c>
      <c r="H133" s="276">
        <v>0</v>
      </c>
      <c r="I133" s="276">
        <v>60</v>
      </c>
      <c r="J133" s="72">
        <v>27</v>
      </c>
      <c r="K133" s="78">
        <f t="shared" si="6"/>
        <v>0</v>
      </c>
      <c r="L133" s="78">
        <f t="shared" si="7"/>
        <v>1</v>
      </c>
      <c r="M133" s="45">
        <f t="shared" si="8"/>
        <v>45</v>
      </c>
      <c r="N133" s="361"/>
      <c r="O133" s="361"/>
      <c r="P133" s="361"/>
      <c r="Q133" s="361"/>
      <c r="R133" s="361"/>
      <c r="S133" s="361"/>
      <c r="T133" s="361"/>
      <c r="U133" s="361"/>
      <c r="V133" s="361"/>
      <c r="W133" s="361"/>
      <c r="X133" s="361"/>
      <c r="Y133" s="361"/>
      <c r="Z133" s="361"/>
      <c r="AA133" s="361"/>
      <c r="AB133" s="361"/>
      <c r="AC133" s="361"/>
      <c r="AD133" s="74"/>
    </row>
    <row r="134" spans="1:30" ht="18" customHeight="1">
      <c r="A134" s="111"/>
      <c r="B134" s="75"/>
      <c r="C134" s="76"/>
      <c r="D134" s="42"/>
      <c r="E134" s="43" t="s">
        <v>216</v>
      </c>
      <c r="F134" s="154" t="s">
        <v>207</v>
      </c>
      <c r="G134" s="127"/>
      <c r="H134" s="276"/>
      <c r="I134" s="276"/>
      <c r="J134" s="72"/>
      <c r="K134" s="78">
        <f t="shared" si="6"/>
        <v>0</v>
      </c>
      <c r="L134" s="78">
        <f t="shared" si="7"/>
        <v>0</v>
      </c>
      <c r="M134" s="45">
        <f t="shared" si="8"/>
        <v>0</v>
      </c>
      <c r="N134" s="361"/>
      <c r="O134" s="361"/>
      <c r="P134" s="361"/>
      <c r="Q134" s="361"/>
      <c r="R134" s="361"/>
      <c r="S134" s="361"/>
      <c r="T134" s="361"/>
      <c r="U134" s="361"/>
      <c r="V134" s="361"/>
      <c r="W134" s="361"/>
      <c r="X134" s="361"/>
      <c r="Y134" s="361"/>
      <c r="Z134" s="361"/>
      <c r="AA134" s="361"/>
      <c r="AB134" s="361"/>
      <c r="AC134" s="361"/>
      <c r="AD134" s="74"/>
    </row>
    <row r="135" spans="1:30" ht="18" customHeight="1">
      <c r="A135" s="111"/>
      <c r="B135" s="75"/>
      <c r="C135" s="76"/>
      <c r="D135" s="255" t="s">
        <v>498</v>
      </c>
      <c r="E135" s="43" t="s">
        <v>343</v>
      </c>
      <c r="F135" s="44" t="s">
        <v>370</v>
      </c>
      <c r="G135" s="127">
        <v>2</v>
      </c>
      <c r="H135" s="276">
        <v>30</v>
      </c>
      <c r="I135" s="276">
        <v>60</v>
      </c>
      <c r="J135" s="72">
        <v>40</v>
      </c>
      <c r="K135" s="78">
        <f t="shared" si="6"/>
        <v>1.2</v>
      </c>
      <c r="L135" s="78">
        <f t="shared" si="7"/>
        <v>1.2</v>
      </c>
      <c r="M135" s="45">
        <f t="shared" si="8"/>
        <v>90</v>
      </c>
      <c r="N135" s="361"/>
      <c r="O135" s="361"/>
      <c r="P135" s="361"/>
      <c r="Q135" s="361"/>
      <c r="R135" s="361"/>
      <c r="S135" s="361"/>
      <c r="T135" s="361"/>
      <c r="U135" s="361"/>
      <c r="V135" s="361"/>
      <c r="W135" s="361"/>
      <c r="X135" s="361"/>
      <c r="Y135" s="361"/>
      <c r="Z135" s="361"/>
      <c r="AA135" s="361"/>
      <c r="AB135" s="361"/>
      <c r="AC135" s="361"/>
      <c r="AD135" s="74"/>
    </row>
    <row r="136" spans="1:30" ht="18" hidden="1" customHeight="1">
      <c r="A136" s="81"/>
      <c r="B136" s="75"/>
      <c r="C136" s="76"/>
      <c r="D136" s="42"/>
      <c r="E136" s="43"/>
      <c r="F136" s="44"/>
      <c r="G136" s="127"/>
      <c r="H136" s="276"/>
      <c r="I136" s="276"/>
      <c r="J136" s="72"/>
      <c r="K136" s="78"/>
      <c r="L136" s="78"/>
      <c r="M136" s="45"/>
      <c r="N136" s="361"/>
      <c r="O136" s="361"/>
      <c r="P136" s="361"/>
      <c r="Q136" s="361"/>
      <c r="R136" s="361"/>
      <c r="S136" s="361"/>
      <c r="T136" s="361"/>
      <c r="U136" s="361"/>
      <c r="V136" s="361"/>
      <c r="W136" s="361"/>
      <c r="X136" s="361"/>
      <c r="Y136" s="361"/>
      <c r="Z136" s="361"/>
      <c r="AA136" s="361"/>
      <c r="AB136" s="361"/>
      <c r="AC136" s="361"/>
      <c r="AD136" s="74"/>
    </row>
    <row r="137" spans="1:30" ht="18" customHeight="1">
      <c r="A137" s="81"/>
      <c r="B137" s="75"/>
      <c r="C137" s="76"/>
      <c r="D137" s="255" t="s">
        <v>497</v>
      </c>
      <c r="E137" s="43" t="s">
        <v>226</v>
      </c>
      <c r="F137" s="44" t="s">
        <v>233</v>
      </c>
      <c r="G137" s="127">
        <v>2</v>
      </c>
      <c r="H137" s="276">
        <v>15</v>
      </c>
      <c r="I137" s="276"/>
      <c r="J137" s="72">
        <v>40</v>
      </c>
      <c r="K137" s="78">
        <f t="shared" si="6"/>
        <v>1.2</v>
      </c>
      <c r="L137" s="78">
        <f t="shared" si="7"/>
        <v>0</v>
      </c>
      <c r="M137" s="45">
        <f t="shared" si="8"/>
        <v>18</v>
      </c>
      <c r="N137" s="361"/>
      <c r="O137" s="361"/>
      <c r="P137" s="361"/>
      <c r="Q137" s="361"/>
      <c r="R137" s="361"/>
      <c r="S137" s="361"/>
      <c r="T137" s="361"/>
      <c r="U137" s="361"/>
      <c r="V137" s="361"/>
      <c r="W137" s="361"/>
      <c r="X137" s="361"/>
      <c r="Y137" s="361"/>
      <c r="Z137" s="361"/>
      <c r="AA137" s="361"/>
      <c r="AB137" s="361"/>
      <c r="AC137" s="361"/>
      <c r="AD137" s="74"/>
    </row>
    <row r="138" spans="1:30" s="183" customFormat="1" ht="18" customHeight="1">
      <c r="A138" s="111"/>
      <c r="B138" s="75"/>
      <c r="C138" s="76"/>
      <c r="D138" s="255" t="s">
        <v>497</v>
      </c>
      <c r="E138" s="43" t="s">
        <v>452</v>
      </c>
      <c r="F138" s="44" t="s">
        <v>233</v>
      </c>
      <c r="G138" s="127">
        <v>2</v>
      </c>
      <c r="H138" s="276"/>
      <c r="I138" s="276">
        <v>60</v>
      </c>
      <c r="J138" s="72">
        <v>40</v>
      </c>
      <c r="K138" s="78">
        <f t="shared" si="6"/>
        <v>0</v>
      </c>
      <c r="L138" s="78">
        <f t="shared" si="7"/>
        <v>1.2</v>
      </c>
      <c r="M138" s="45">
        <f t="shared" si="8"/>
        <v>54</v>
      </c>
      <c r="N138" s="361"/>
      <c r="O138" s="361"/>
      <c r="P138" s="361"/>
      <c r="Q138" s="361"/>
      <c r="R138" s="361"/>
      <c r="S138" s="361"/>
      <c r="T138" s="361"/>
      <c r="U138" s="361"/>
      <c r="V138" s="361"/>
      <c r="W138" s="361"/>
      <c r="X138" s="361"/>
      <c r="Y138" s="361"/>
      <c r="Z138" s="361"/>
      <c r="AA138" s="361"/>
      <c r="AB138" s="361"/>
      <c r="AC138" s="361"/>
      <c r="AD138" s="74"/>
    </row>
    <row r="139" spans="1:30" s="254" customFormat="1" ht="18" customHeight="1">
      <c r="A139" s="111"/>
      <c r="B139" s="75"/>
      <c r="C139" s="76"/>
      <c r="D139" s="255" t="s">
        <v>497</v>
      </c>
      <c r="E139" s="43" t="s">
        <v>453</v>
      </c>
      <c r="F139" s="44" t="s">
        <v>233</v>
      </c>
      <c r="G139" s="127">
        <v>2</v>
      </c>
      <c r="H139" s="276"/>
      <c r="I139" s="276">
        <v>60</v>
      </c>
      <c r="J139" s="72">
        <v>40</v>
      </c>
      <c r="K139" s="78">
        <f t="shared" ref="K139" si="12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78">
        <f t="shared" ref="L139" si="13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1.2</v>
      </c>
      <c r="M139" s="45">
        <f t="shared" ref="M139" si="14">ROUND(IF(OR(LEFT(E139,2)="ĐA",LEFT(E139,2)="DA",LEFT(E139,5)="Đồ án",LEFT(E139,5)="Đồán "),J139*0.5,(IF(H139&gt;0,H139*K139,"0")+IF(I139&gt;0,(I139*0.75)*L139,"0"))),1)</f>
        <v>54</v>
      </c>
      <c r="N139" s="361"/>
      <c r="O139" s="361"/>
      <c r="P139" s="361"/>
      <c r="Q139" s="361"/>
      <c r="R139" s="361"/>
      <c r="S139" s="361"/>
      <c r="T139" s="361"/>
      <c r="U139" s="361"/>
      <c r="V139" s="361"/>
      <c r="W139" s="361"/>
      <c r="X139" s="361"/>
      <c r="Y139" s="361"/>
      <c r="Z139" s="361"/>
      <c r="AA139" s="361"/>
      <c r="AB139" s="361"/>
      <c r="AC139" s="361"/>
      <c r="AD139" s="74"/>
    </row>
    <row r="140" spans="1:30" s="254" customFormat="1" ht="18" customHeight="1">
      <c r="A140" s="111"/>
      <c r="B140" s="75"/>
      <c r="C140" s="76"/>
      <c r="D140" s="255" t="s">
        <v>495</v>
      </c>
      <c r="E140" s="43" t="s">
        <v>159</v>
      </c>
      <c r="F140" s="44" t="s">
        <v>494</v>
      </c>
      <c r="G140" s="127">
        <v>2</v>
      </c>
      <c r="H140" s="276">
        <v>30</v>
      </c>
      <c r="I140" s="276">
        <v>60</v>
      </c>
      <c r="J140" s="72">
        <v>38</v>
      </c>
      <c r="K140" s="78">
        <f t="shared" ref="K140:K141" si="15">IF(OR(LEFT(E140,2)="ĐA",LEFT(E140,2)="DA",LEFT(E140,5)="Đồ án",LEFT(E140,5)="Đồán ",LEFT(E140,9)="Sinh hoạt",LEFT(E140,9)="sinh hoạt",LEFT(E140,6)="Cố vấn",LEFT(E140,6)="cố vấn",LEFT(E140,4)="cvht",LEFT(E140,4)="CVHT",LEFT(E140,4)="shcn",LEFT(E140,4)="SHCN"),0,(IF(AND(H140&gt;0,J140&gt;0),IF(J140&gt;60,1.3,IF(J140&gt;35,1.2,1)),0)))</f>
        <v>1.2</v>
      </c>
      <c r="L140" s="78">
        <f t="shared" ref="L140:L141" si="16">IF(OR(LEFT(E140,2)="ĐA",LEFT(E140,2)="DA",LEFT(E140,5)="Đồ án",LEFT(E140,5)="Đồán "),0,IF(AND(J140&gt;0,I140&gt;0),IF(AND(OR(LEFT(E140,4)="GDQP",LEFT(E140,4)="gdqp",LEFT(E140,19)="Giáo dục quốc phòng"),J140&gt;50),1.3,IF(J140&gt;35,1.2,IF(J140&gt;29,1.1,1))),0))</f>
        <v>1.2</v>
      </c>
      <c r="M140" s="45">
        <f t="shared" ref="M140:M141" si="17">ROUND(IF(OR(LEFT(E140,2)="ĐA",LEFT(E140,2)="DA",LEFT(E140,5)="Đồ án",LEFT(E140,5)="Đồán "),J140*0.5,(IF(H140&gt;0,H140*K140,"0")+IF(I140&gt;0,(I140*0.75)*L140,"0"))),1)</f>
        <v>90</v>
      </c>
      <c r="N140" s="361"/>
      <c r="O140" s="361"/>
      <c r="P140" s="361"/>
      <c r="Q140" s="361"/>
      <c r="R140" s="361"/>
      <c r="S140" s="361"/>
      <c r="T140" s="361"/>
      <c r="U140" s="361"/>
      <c r="V140" s="361"/>
      <c r="W140" s="361"/>
      <c r="X140" s="361"/>
      <c r="Y140" s="361"/>
      <c r="Z140" s="361"/>
      <c r="AA140" s="361"/>
      <c r="AB140" s="361"/>
      <c r="AC140" s="361"/>
      <c r="AD140" s="74"/>
    </row>
    <row r="141" spans="1:30" s="183" customFormat="1" ht="18" customHeight="1">
      <c r="A141" s="111"/>
      <c r="B141" s="75"/>
      <c r="C141" s="76"/>
      <c r="D141" s="255" t="s">
        <v>496</v>
      </c>
      <c r="E141" s="43" t="s">
        <v>159</v>
      </c>
      <c r="F141" s="44" t="s">
        <v>450</v>
      </c>
      <c r="G141" s="127">
        <v>2</v>
      </c>
      <c r="H141" s="276">
        <v>30</v>
      </c>
      <c r="I141" s="276">
        <v>60</v>
      </c>
      <c r="J141" s="72">
        <v>40</v>
      </c>
      <c r="K141" s="78">
        <f t="shared" si="15"/>
        <v>1.2</v>
      </c>
      <c r="L141" s="78">
        <f t="shared" si="16"/>
        <v>1.2</v>
      </c>
      <c r="M141" s="45">
        <f t="shared" si="17"/>
        <v>90</v>
      </c>
      <c r="N141" s="361"/>
      <c r="O141" s="361"/>
      <c r="P141" s="361"/>
      <c r="Q141" s="361"/>
      <c r="R141" s="361"/>
      <c r="S141" s="361"/>
      <c r="T141" s="361"/>
      <c r="U141" s="361"/>
      <c r="V141" s="361"/>
      <c r="W141" s="361"/>
      <c r="X141" s="361"/>
      <c r="Y141" s="361"/>
      <c r="Z141" s="361"/>
      <c r="AA141" s="361"/>
      <c r="AB141" s="361"/>
      <c r="AC141" s="361"/>
      <c r="AD141" s="74"/>
    </row>
    <row r="142" spans="1:30" ht="18" customHeight="1">
      <c r="A142" s="94">
        <v>7</v>
      </c>
      <c r="B142" s="82" t="s">
        <v>90</v>
      </c>
      <c r="C142" s="91" t="s">
        <v>91</v>
      </c>
      <c r="D142" s="42">
        <v>21100094701</v>
      </c>
      <c r="E142" s="43" t="s">
        <v>182</v>
      </c>
      <c r="F142" s="44" t="s">
        <v>183</v>
      </c>
      <c r="G142" s="129">
        <v>1</v>
      </c>
      <c r="H142" s="275">
        <v>15</v>
      </c>
      <c r="I142" s="275">
        <v>60</v>
      </c>
      <c r="J142" s="72">
        <v>33</v>
      </c>
      <c r="K142" s="78">
        <f t="shared" si="6"/>
        <v>1</v>
      </c>
      <c r="L142" s="78">
        <f t="shared" si="7"/>
        <v>1.1000000000000001</v>
      </c>
      <c r="M142" s="45">
        <f t="shared" si="8"/>
        <v>64.5</v>
      </c>
      <c r="N142" s="397">
        <v>64.5</v>
      </c>
      <c r="O142" s="381">
        <v>0</v>
      </c>
      <c r="P142" s="375">
        <f>SUM(M142:M160)+N142+O142</f>
        <v>825.7</v>
      </c>
      <c r="Q142" s="381">
        <v>0</v>
      </c>
      <c r="R142" s="429">
        <v>0</v>
      </c>
      <c r="S142" s="379">
        <v>430</v>
      </c>
      <c r="T142" s="381">
        <v>430</v>
      </c>
      <c r="U142" s="379">
        <v>112</v>
      </c>
      <c r="V142" s="377">
        <v>112</v>
      </c>
      <c r="W142" s="379">
        <v>56</v>
      </c>
      <c r="X142" s="381">
        <v>56</v>
      </c>
      <c r="Y142" s="375">
        <f>ROUND((P142-T142),1)</f>
        <v>395.7</v>
      </c>
      <c r="Z142" s="383">
        <f>IF(OR(SUM(V142:V160)="",SUM(Q142:Q160)=""),0,IF(OR(SUM(U142:U160)=320,SUM(V142:V160)&gt;0),ROUND((SUM(Q142:Q160)-SUM(V142:V160)),1),0))</f>
        <v>-112</v>
      </c>
      <c r="AA142" s="383">
        <f>IF(OR(SUM(X142:X160)="",SUM(R142:R160)=""),0,IF(OR(SUM(W142:W160)=160,SUM(X142:X160)&gt;0),ROUND((SUM(R142:R160)-SUM(X142:X160)),1),0))</f>
        <v>-56</v>
      </c>
      <c r="AB142" s="401"/>
      <c r="AC142" s="390">
        <f>SUM(Y142:AA160)</f>
        <v>227.7</v>
      </c>
      <c r="AD142" s="74"/>
    </row>
    <row r="143" spans="1:30" ht="18" customHeight="1">
      <c r="A143" s="81"/>
      <c r="B143" s="97"/>
      <c r="C143" s="98"/>
      <c r="D143" s="42">
        <v>71400106707</v>
      </c>
      <c r="E143" s="43" t="s">
        <v>184</v>
      </c>
      <c r="F143" s="44" t="s">
        <v>185</v>
      </c>
      <c r="G143" s="64">
        <v>1</v>
      </c>
      <c r="H143" s="276">
        <v>15</v>
      </c>
      <c r="I143" s="276">
        <v>60</v>
      </c>
      <c r="J143" s="72">
        <v>51</v>
      </c>
      <c r="K143" s="78">
        <f t="shared" si="6"/>
        <v>1.2</v>
      </c>
      <c r="L143" s="78">
        <f t="shared" si="7"/>
        <v>1.2</v>
      </c>
      <c r="M143" s="45">
        <f t="shared" si="8"/>
        <v>72</v>
      </c>
      <c r="N143" s="398"/>
      <c r="O143" s="382"/>
      <c r="P143" s="376"/>
      <c r="Q143" s="363"/>
      <c r="R143" s="430"/>
      <c r="S143" s="363"/>
      <c r="T143" s="363"/>
      <c r="U143" s="363"/>
      <c r="V143" s="363"/>
      <c r="W143" s="363"/>
      <c r="X143" s="363"/>
      <c r="Y143" s="363"/>
      <c r="Z143" s="363"/>
      <c r="AA143" s="363"/>
      <c r="AB143" s="363"/>
      <c r="AC143" s="363"/>
      <c r="AD143" s="74"/>
    </row>
    <row r="144" spans="1:30" ht="18" customHeight="1">
      <c r="A144" s="81"/>
      <c r="B144" s="97"/>
      <c r="C144" s="98"/>
      <c r="D144" s="42">
        <v>21100009801</v>
      </c>
      <c r="E144" s="43" t="s">
        <v>186</v>
      </c>
      <c r="F144" s="44" t="s">
        <v>187</v>
      </c>
      <c r="G144" s="64">
        <v>1</v>
      </c>
      <c r="H144" s="276">
        <v>30</v>
      </c>
      <c r="I144" s="276">
        <v>45</v>
      </c>
      <c r="J144" s="72">
        <v>28</v>
      </c>
      <c r="K144" s="78">
        <f t="shared" si="6"/>
        <v>1</v>
      </c>
      <c r="L144" s="78">
        <f t="shared" si="7"/>
        <v>1</v>
      </c>
      <c r="M144" s="45">
        <f t="shared" si="8"/>
        <v>63.8</v>
      </c>
      <c r="N144" s="398"/>
      <c r="O144" s="382"/>
      <c r="P144" s="376"/>
      <c r="Q144" s="363"/>
      <c r="R144" s="430"/>
      <c r="S144" s="363"/>
      <c r="T144" s="363"/>
      <c r="U144" s="363"/>
      <c r="V144" s="363"/>
      <c r="W144" s="363"/>
      <c r="X144" s="363"/>
      <c r="Y144" s="363"/>
      <c r="Z144" s="363"/>
      <c r="AA144" s="363"/>
      <c r="AB144" s="363"/>
      <c r="AC144" s="363"/>
      <c r="AD144" s="74"/>
    </row>
    <row r="145" spans="1:30" ht="18" customHeight="1">
      <c r="A145" s="81"/>
      <c r="B145" s="97"/>
      <c r="C145" s="98"/>
      <c r="D145" s="196">
        <v>21100151501</v>
      </c>
      <c r="E145" s="199" t="s">
        <v>188</v>
      </c>
      <c r="F145" s="200" t="s">
        <v>187</v>
      </c>
      <c r="G145" s="197">
        <v>1</v>
      </c>
      <c r="H145" s="277">
        <v>0</v>
      </c>
      <c r="I145" s="277">
        <v>45</v>
      </c>
      <c r="J145" s="198">
        <v>28</v>
      </c>
      <c r="K145" s="78">
        <f t="shared" si="6"/>
        <v>0</v>
      </c>
      <c r="L145" s="78">
        <f t="shared" si="7"/>
        <v>0</v>
      </c>
      <c r="M145" s="45">
        <f t="shared" si="8"/>
        <v>14</v>
      </c>
      <c r="N145" s="398"/>
      <c r="O145" s="382"/>
      <c r="P145" s="376"/>
      <c r="Q145" s="363"/>
      <c r="R145" s="430"/>
      <c r="S145" s="363"/>
      <c r="T145" s="363"/>
      <c r="U145" s="363"/>
      <c r="V145" s="363"/>
      <c r="W145" s="363"/>
      <c r="X145" s="363"/>
      <c r="Y145" s="363"/>
      <c r="Z145" s="363"/>
      <c r="AA145" s="363"/>
      <c r="AB145" s="363"/>
      <c r="AC145" s="363"/>
      <c r="AD145" s="74"/>
    </row>
    <row r="146" spans="1:30" ht="18" customHeight="1">
      <c r="A146" s="81"/>
      <c r="B146" s="97"/>
      <c r="C146" s="98"/>
      <c r="D146" s="42">
        <v>21100119802</v>
      </c>
      <c r="E146" s="43" t="s">
        <v>159</v>
      </c>
      <c r="F146" s="44" t="s">
        <v>183</v>
      </c>
      <c r="G146" s="64">
        <v>1</v>
      </c>
      <c r="H146" s="276">
        <v>24</v>
      </c>
      <c r="I146" s="276">
        <v>12</v>
      </c>
      <c r="J146" s="72">
        <v>33</v>
      </c>
      <c r="K146" s="78">
        <f t="shared" si="6"/>
        <v>1</v>
      </c>
      <c r="L146" s="78">
        <f t="shared" si="7"/>
        <v>1.1000000000000001</v>
      </c>
      <c r="M146" s="45">
        <f t="shared" si="8"/>
        <v>33.9</v>
      </c>
      <c r="N146" s="398"/>
      <c r="O146" s="382"/>
      <c r="P146" s="376"/>
      <c r="Q146" s="363"/>
      <c r="R146" s="430"/>
      <c r="S146" s="363"/>
      <c r="T146" s="363"/>
      <c r="U146" s="363"/>
      <c r="V146" s="363"/>
      <c r="W146" s="363"/>
      <c r="X146" s="363"/>
      <c r="Y146" s="363"/>
      <c r="Z146" s="363"/>
      <c r="AA146" s="363"/>
      <c r="AB146" s="363"/>
      <c r="AC146" s="363"/>
      <c r="AD146" s="74"/>
    </row>
    <row r="147" spans="1:30" ht="18" customHeight="1">
      <c r="A147" s="81"/>
      <c r="B147" s="97"/>
      <c r="C147" s="98"/>
      <c r="D147" s="42"/>
      <c r="E147" s="43" t="s">
        <v>216</v>
      </c>
      <c r="F147" s="44" t="s">
        <v>185</v>
      </c>
      <c r="G147" s="64"/>
      <c r="H147" s="276"/>
      <c r="I147" s="276"/>
      <c r="J147" s="72"/>
      <c r="K147" s="78">
        <f t="shared" si="6"/>
        <v>0</v>
      </c>
      <c r="L147" s="78">
        <f t="shared" si="7"/>
        <v>0</v>
      </c>
      <c r="M147" s="45">
        <f t="shared" si="8"/>
        <v>0</v>
      </c>
      <c r="N147" s="398"/>
      <c r="O147" s="382"/>
      <c r="P147" s="376"/>
      <c r="Q147" s="363"/>
      <c r="R147" s="430"/>
      <c r="S147" s="363"/>
      <c r="T147" s="363"/>
      <c r="U147" s="363"/>
      <c r="V147" s="363"/>
      <c r="W147" s="363"/>
      <c r="X147" s="363"/>
      <c r="Y147" s="363"/>
      <c r="Z147" s="363"/>
      <c r="AA147" s="363"/>
      <c r="AB147" s="363"/>
      <c r="AC147" s="363"/>
      <c r="AD147" s="74"/>
    </row>
    <row r="148" spans="1:30" ht="18" customHeight="1">
      <c r="A148" s="81"/>
      <c r="B148" s="97"/>
      <c r="C148" s="98"/>
      <c r="D148" s="42"/>
      <c r="E148" s="43" t="s">
        <v>343</v>
      </c>
      <c r="F148" s="44" t="s">
        <v>185</v>
      </c>
      <c r="G148" s="64">
        <v>2</v>
      </c>
      <c r="H148" s="276">
        <v>15</v>
      </c>
      <c r="I148" s="276">
        <v>60</v>
      </c>
      <c r="J148" s="72">
        <v>51</v>
      </c>
      <c r="K148" s="78">
        <f t="shared" si="6"/>
        <v>1.2</v>
      </c>
      <c r="L148" s="78">
        <f t="shared" si="7"/>
        <v>1.2</v>
      </c>
      <c r="M148" s="45">
        <f t="shared" si="8"/>
        <v>72</v>
      </c>
      <c r="N148" s="398"/>
      <c r="O148" s="382"/>
      <c r="P148" s="376"/>
      <c r="Q148" s="363"/>
      <c r="R148" s="430"/>
      <c r="S148" s="363"/>
      <c r="T148" s="363"/>
      <c r="U148" s="363"/>
      <c r="V148" s="363"/>
      <c r="W148" s="363"/>
      <c r="X148" s="363"/>
      <c r="Y148" s="363"/>
      <c r="Z148" s="363"/>
      <c r="AA148" s="363"/>
      <c r="AB148" s="363"/>
      <c r="AC148" s="363"/>
      <c r="AD148" s="74"/>
    </row>
    <row r="149" spans="1:30" ht="18.75" customHeight="1">
      <c r="A149" s="81"/>
      <c r="B149" s="97"/>
      <c r="C149" s="98"/>
      <c r="D149" s="42"/>
      <c r="E149" s="43" t="s">
        <v>159</v>
      </c>
      <c r="F149" s="44" t="s">
        <v>483</v>
      </c>
      <c r="G149" s="64">
        <v>2</v>
      </c>
      <c r="H149" s="276">
        <v>30</v>
      </c>
      <c r="I149" s="276">
        <v>60</v>
      </c>
      <c r="J149" s="72">
        <v>40</v>
      </c>
      <c r="K149" s="78">
        <v>1.2</v>
      </c>
      <c r="L149" s="78">
        <v>1.2</v>
      </c>
      <c r="M149" s="45">
        <v>90</v>
      </c>
      <c r="N149" s="398"/>
      <c r="O149" s="382"/>
      <c r="P149" s="376"/>
      <c r="Q149" s="363"/>
      <c r="R149" s="430"/>
      <c r="S149" s="363"/>
      <c r="T149" s="363"/>
      <c r="U149" s="363"/>
      <c r="V149" s="363"/>
      <c r="W149" s="363"/>
      <c r="X149" s="363"/>
      <c r="Y149" s="363"/>
      <c r="Z149" s="363"/>
      <c r="AA149" s="363"/>
      <c r="AB149" s="363"/>
      <c r="AC149" s="363"/>
      <c r="AD149" s="74"/>
    </row>
    <row r="150" spans="1:30" s="183" customFormat="1" ht="18" hidden="1" customHeight="1">
      <c r="A150" s="111"/>
      <c r="B150" s="97"/>
      <c r="C150" s="98"/>
      <c r="D150" s="42"/>
      <c r="E150" s="43"/>
      <c r="F150" s="44"/>
      <c r="G150" s="64"/>
      <c r="H150" s="276"/>
      <c r="I150" s="276"/>
      <c r="J150" s="72"/>
      <c r="K150" s="78">
        <f t="shared" ref="K150:K210" si="18">IF(OR(LEFT(E150,2)="ĐA",LEFT(E150,2)="DA",LEFT(E150,5)="Đồ án",LEFT(E150,5)="Đồán ",LEFT(E150,9)="Sinh hoạt",LEFT(E150,9)="sinh hoạt",LEFT(E150,6)="Cố vấn",LEFT(E150,6)="cố vấn",LEFT(E150,4)="cvht",LEFT(E150,4)="CVHT",LEFT(E150,4)="shcn",LEFT(E150,4)="SHCN"),0,(IF(AND(H150&gt;0,J150&gt;0),IF(J150&gt;60,1.3,IF(J150&gt;35,1.2,1)),0)))</f>
        <v>0</v>
      </c>
      <c r="L150" s="78">
        <f t="shared" ref="L150:L210" si="19">IF(OR(LEFT(E150,2)="ĐA",LEFT(E150,2)="DA",LEFT(E150,5)="Đồ án",LEFT(E150,5)="Đồán "),0,IF(AND(J150&gt;0,I150&gt;0),IF(AND(OR(LEFT(E150,4)="GDQP",LEFT(E150,4)="gdqp",LEFT(E150,19)="Giáo dục quốc phòng"),J150&gt;50),1.3,IF(J150&gt;35,1.2,IF(J150&gt;29,1.1,1))),0))</f>
        <v>0</v>
      </c>
      <c r="M150" s="45">
        <f t="shared" ref="M150:M210" si="20">ROUND(IF(OR(LEFT(E150,2)="ĐA",LEFT(E150,2)="DA",LEFT(E150,5)="Đồ án",LEFT(E150,5)="Đồán "),J150*0.5,(IF(H150&gt;0,H150*K150,"0")+IF(I150&gt;0,(I150*0.75)*L150,"0"))),1)</f>
        <v>0</v>
      </c>
      <c r="N150" s="398"/>
      <c r="O150" s="382"/>
      <c r="P150" s="376"/>
      <c r="Q150" s="389"/>
      <c r="R150" s="430"/>
      <c r="S150" s="389"/>
      <c r="T150" s="389"/>
      <c r="U150" s="389"/>
      <c r="V150" s="389"/>
      <c r="W150" s="389"/>
      <c r="X150" s="389"/>
      <c r="Y150" s="389"/>
      <c r="Z150" s="389"/>
      <c r="AA150" s="389"/>
      <c r="AB150" s="389"/>
      <c r="AC150" s="389"/>
      <c r="AD150" s="74"/>
    </row>
    <row r="151" spans="1:30" s="183" customFormat="1" ht="18" hidden="1" customHeight="1">
      <c r="A151" s="111"/>
      <c r="B151" s="97"/>
      <c r="C151" s="98"/>
      <c r="D151" s="42"/>
      <c r="E151" s="43"/>
      <c r="F151" s="44"/>
      <c r="G151" s="64"/>
      <c r="H151" s="276"/>
      <c r="I151" s="276"/>
      <c r="J151" s="72"/>
      <c r="K151" s="78">
        <f t="shared" si="18"/>
        <v>0</v>
      </c>
      <c r="L151" s="78">
        <f t="shared" si="19"/>
        <v>0</v>
      </c>
      <c r="M151" s="45">
        <f t="shared" si="20"/>
        <v>0</v>
      </c>
      <c r="N151" s="398"/>
      <c r="O151" s="382"/>
      <c r="P151" s="376"/>
      <c r="Q151" s="389"/>
      <c r="R151" s="430"/>
      <c r="S151" s="389"/>
      <c r="T151" s="389"/>
      <c r="U151" s="389"/>
      <c r="V151" s="389"/>
      <c r="W151" s="389"/>
      <c r="X151" s="389"/>
      <c r="Y151" s="389"/>
      <c r="Z151" s="389"/>
      <c r="AA151" s="389"/>
      <c r="AB151" s="389"/>
      <c r="AC151" s="389"/>
      <c r="AD151" s="74"/>
    </row>
    <row r="152" spans="1:30" ht="18" customHeight="1">
      <c r="A152" s="81"/>
      <c r="B152" s="97"/>
      <c r="C152" s="98"/>
      <c r="D152" s="42"/>
      <c r="E152" s="43" t="s">
        <v>362</v>
      </c>
      <c r="F152" s="44" t="s">
        <v>278</v>
      </c>
      <c r="G152" s="64">
        <v>2</v>
      </c>
      <c r="H152" s="276">
        <v>45</v>
      </c>
      <c r="I152" s="276">
        <v>30</v>
      </c>
      <c r="J152" s="72">
        <v>40</v>
      </c>
      <c r="K152" s="78">
        <f t="shared" si="18"/>
        <v>1.2</v>
      </c>
      <c r="L152" s="78">
        <f t="shared" si="19"/>
        <v>1.2</v>
      </c>
      <c r="M152" s="45">
        <f t="shared" si="20"/>
        <v>81</v>
      </c>
      <c r="N152" s="398"/>
      <c r="O152" s="382"/>
      <c r="P152" s="376"/>
      <c r="Q152" s="363"/>
      <c r="R152" s="430"/>
      <c r="S152" s="363"/>
      <c r="T152" s="363"/>
      <c r="U152" s="363"/>
      <c r="V152" s="363"/>
      <c r="W152" s="363"/>
      <c r="X152" s="363"/>
      <c r="Y152" s="363"/>
      <c r="Z152" s="363"/>
      <c r="AA152" s="363"/>
      <c r="AB152" s="363"/>
      <c r="AC152" s="363"/>
      <c r="AD152" s="74"/>
    </row>
    <row r="153" spans="1:30" ht="18" customHeight="1">
      <c r="A153" s="81"/>
      <c r="B153" s="97"/>
      <c r="C153" s="98"/>
      <c r="D153" s="42"/>
      <c r="E153" s="43" t="s">
        <v>159</v>
      </c>
      <c r="F153" s="44" t="s">
        <v>368</v>
      </c>
      <c r="G153" s="64">
        <v>2</v>
      </c>
      <c r="H153" s="276">
        <v>30</v>
      </c>
      <c r="I153" s="276">
        <v>60</v>
      </c>
      <c r="J153" s="72">
        <v>40</v>
      </c>
      <c r="K153" s="78">
        <f t="shared" si="18"/>
        <v>1.2</v>
      </c>
      <c r="L153" s="78">
        <f t="shared" si="19"/>
        <v>1.2</v>
      </c>
      <c r="M153" s="45">
        <f t="shared" si="20"/>
        <v>90</v>
      </c>
      <c r="N153" s="398"/>
      <c r="O153" s="382"/>
      <c r="P153" s="376"/>
      <c r="Q153" s="363"/>
      <c r="R153" s="430"/>
      <c r="S153" s="363"/>
      <c r="T153" s="363"/>
      <c r="U153" s="363"/>
      <c r="V153" s="363"/>
      <c r="W153" s="363"/>
      <c r="X153" s="363"/>
      <c r="Y153" s="363"/>
      <c r="Z153" s="363"/>
      <c r="AA153" s="363"/>
      <c r="AB153" s="363"/>
      <c r="AC153" s="363"/>
      <c r="AD153" s="74"/>
    </row>
    <row r="154" spans="1:30" ht="18" customHeight="1">
      <c r="A154" s="81"/>
      <c r="B154" s="97"/>
      <c r="C154" s="98"/>
      <c r="D154" s="42"/>
      <c r="E154" s="43" t="s">
        <v>159</v>
      </c>
      <c r="F154" s="44" t="s">
        <v>422</v>
      </c>
      <c r="G154" s="64">
        <v>2</v>
      </c>
      <c r="H154" s="276">
        <v>30</v>
      </c>
      <c r="I154" s="276">
        <v>60</v>
      </c>
      <c r="J154" s="72">
        <v>40</v>
      </c>
      <c r="K154" s="78">
        <f t="shared" si="18"/>
        <v>1.2</v>
      </c>
      <c r="L154" s="78">
        <f t="shared" si="19"/>
        <v>1.2</v>
      </c>
      <c r="M154" s="45">
        <f t="shared" si="20"/>
        <v>90</v>
      </c>
      <c r="N154" s="398"/>
      <c r="O154" s="382"/>
      <c r="P154" s="376"/>
      <c r="Q154" s="363"/>
      <c r="R154" s="430"/>
      <c r="S154" s="363"/>
      <c r="T154" s="363"/>
      <c r="U154" s="363"/>
      <c r="V154" s="363"/>
      <c r="W154" s="363"/>
      <c r="X154" s="363"/>
      <c r="Y154" s="363"/>
      <c r="Z154" s="363"/>
      <c r="AA154" s="363"/>
      <c r="AB154" s="363"/>
      <c r="AC154" s="363"/>
      <c r="AD154" s="74"/>
    </row>
    <row r="155" spans="1:30" ht="18" customHeight="1">
      <c r="A155" s="81"/>
      <c r="B155" s="62"/>
      <c r="C155" s="98"/>
      <c r="D155" s="42"/>
      <c r="E155" s="43" t="s">
        <v>159</v>
      </c>
      <c r="F155" s="44" t="s">
        <v>424</v>
      </c>
      <c r="G155" s="64">
        <v>2</v>
      </c>
      <c r="H155" s="276">
        <v>30</v>
      </c>
      <c r="I155" s="276">
        <v>60</v>
      </c>
      <c r="J155" s="72">
        <v>40</v>
      </c>
      <c r="K155" s="78">
        <f t="shared" si="18"/>
        <v>1.2</v>
      </c>
      <c r="L155" s="78">
        <f t="shared" si="19"/>
        <v>1.2</v>
      </c>
      <c r="M155" s="45">
        <f t="shared" si="20"/>
        <v>90</v>
      </c>
      <c r="N155" s="398"/>
      <c r="O155" s="382"/>
      <c r="P155" s="376"/>
      <c r="Q155" s="363"/>
      <c r="R155" s="430"/>
      <c r="S155" s="363"/>
      <c r="T155" s="363"/>
      <c r="U155" s="363"/>
      <c r="V155" s="363"/>
      <c r="W155" s="363"/>
      <c r="X155" s="363"/>
      <c r="Y155" s="363"/>
      <c r="Z155" s="363"/>
      <c r="AA155" s="363"/>
      <c r="AB155" s="363"/>
      <c r="AC155" s="363"/>
      <c r="AD155" s="74"/>
    </row>
    <row r="156" spans="1:30" ht="18" hidden="1" customHeight="1">
      <c r="A156" s="81"/>
      <c r="B156" s="97"/>
      <c r="C156" s="98"/>
      <c r="D156" s="42"/>
      <c r="E156" s="43"/>
      <c r="F156" s="44"/>
      <c r="G156" s="64"/>
      <c r="H156" s="276"/>
      <c r="I156" s="276"/>
      <c r="J156" s="72"/>
      <c r="K156" s="78">
        <f t="shared" si="18"/>
        <v>0</v>
      </c>
      <c r="L156" s="78">
        <f t="shared" si="19"/>
        <v>0</v>
      </c>
      <c r="M156" s="45">
        <f t="shared" si="20"/>
        <v>0</v>
      </c>
      <c r="N156" s="398"/>
      <c r="O156" s="382"/>
      <c r="P156" s="376"/>
      <c r="Q156" s="363"/>
      <c r="R156" s="430"/>
      <c r="S156" s="363"/>
      <c r="T156" s="363"/>
      <c r="U156" s="363"/>
      <c r="V156" s="363"/>
      <c r="W156" s="363"/>
      <c r="X156" s="363"/>
      <c r="Y156" s="363"/>
      <c r="Z156" s="363"/>
      <c r="AA156" s="363"/>
      <c r="AB156" s="363"/>
      <c r="AC156" s="363"/>
      <c r="AD156" s="74"/>
    </row>
    <row r="157" spans="1:30" ht="18" hidden="1" customHeight="1">
      <c r="A157" s="81"/>
      <c r="B157" s="97"/>
      <c r="C157" s="98"/>
      <c r="D157" s="42"/>
      <c r="E157" s="43"/>
      <c r="F157" s="44"/>
      <c r="G157" s="64"/>
      <c r="H157" s="276"/>
      <c r="I157" s="276"/>
      <c r="J157" s="72"/>
      <c r="K157" s="78">
        <f t="shared" si="18"/>
        <v>0</v>
      </c>
      <c r="L157" s="78">
        <f t="shared" si="19"/>
        <v>0</v>
      </c>
      <c r="M157" s="45">
        <f t="shared" si="20"/>
        <v>0</v>
      </c>
      <c r="N157" s="398"/>
      <c r="O157" s="382"/>
      <c r="P157" s="376"/>
      <c r="Q157" s="363"/>
      <c r="R157" s="430"/>
      <c r="S157" s="363"/>
      <c r="T157" s="363"/>
      <c r="U157" s="363"/>
      <c r="V157" s="363"/>
      <c r="W157" s="363"/>
      <c r="X157" s="363"/>
      <c r="Y157" s="363"/>
      <c r="Z157" s="363"/>
      <c r="AA157" s="363"/>
      <c r="AB157" s="363"/>
      <c r="AC157" s="363"/>
      <c r="AD157" s="74"/>
    </row>
    <row r="158" spans="1:30" ht="18" hidden="1" customHeight="1">
      <c r="A158" s="81"/>
      <c r="B158" s="97"/>
      <c r="C158" s="98"/>
      <c r="D158" s="42"/>
      <c r="E158" s="43"/>
      <c r="F158" s="44"/>
      <c r="G158" s="64"/>
      <c r="H158" s="276"/>
      <c r="I158" s="276"/>
      <c r="J158" s="72"/>
      <c r="K158" s="78">
        <f t="shared" si="18"/>
        <v>0</v>
      </c>
      <c r="L158" s="78">
        <f t="shared" si="19"/>
        <v>0</v>
      </c>
      <c r="M158" s="45">
        <f t="shared" si="20"/>
        <v>0</v>
      </c>
      <c r="N158" s="398"/>
      <c r="O158" s="382"/>
      <c r="P158" s="376"/>
      <c r="Q158" s="363"/>
      <c r="R158" s="430"/>
      <c r="S158" s="363"/>
      <c r="T158" s="363"/>
      <c r="U158" s="363"/>
      <c r="V158" s="363"/>
      <c r="W158" s="363"/>
      <c r="X158" s="363"/>
      <c r="Y158" s="363"/>
      <c r="Z158" s="363"/>
      <c r="AA158" s="363"/>
      <c r="AB158" s="363"/>
      <c r="AC158" s="363"/>
      <c r="AD158" s="74"/>
    </row>
    <row r="159" spans="1:30" ht="18" hidden="1" customHeight="1">
      <c r="A159" s="81"/>
      <c r="B159" s="97"/>
      <c r="C159" s="98"/>
      <c r="D159" s="42"/>
      <c r="E159" s="43"/>
      <c r="F159" s="44"/>
      <c r="G159" s="64"/>
      <c r="H159" s="276"/>
      <c r="I159" s="276"/>
      <c r="J159" s="72"/>
      <c r="K159" s="78">
        <f t="shared" si="18"/>
        <v>0</v>
      </c>
      <c r="L159" s="78">
        <f t="shared" si="19"/>
        <v>0</v>
      </c>
      <c r="M159" s="45">
        <f t="shared" si="20"/>
        <v>0</v>
      </c>
      <c r="N159" s="398"/>
      <c r="O159" s="382"/>
      <c r="P159" s="376"/>
      <c r="Q159" s="363"/>
      <c r="R159" s="430"/>
      <c r="S159" s="363"/>
      <c r="T159" s="363"/>
      <c r="U159" s="363"/>
      <c r="V159" s="363"/>
      <c r="W159" s="363"/>
      <c r="X159" s="363"/>
      <c r="Y159" s="363"/>
      <c r="Z159" s="363"/>
      <c r="AA159" s="363"/>
      <c r="AB159" s="363"/>
      <c r="AC159" s="363"/>
      <c r="AD159" s="74"/>
    </row>
    <row r="160" spans="1:30" ht="18" hidden="1" customHeight="1">
      <c r="A160" s="111"/>
      <c r="B160" s="97"/>
      <c r="C160" s="98"/>
      <c r="D160" s="42"/>
      <c r="E160" s="43"/>
      <c r="F160" s="44"/>
      <c r="G160" s="64"/>
      <c r="H160" s="276"/>
      <c r="I160" s="276"/>
      <c r="J160" s="72"/>
      <c r="K160" s="78">
        <f t="shared" si="18"/>
        <v>0</v>
      </c>
      <c r="L160" s="78">
        <f t="shared" si="19"/>
        <v>0</v>
      </c>
      <c r="M160" s="45">
        <f t="shared" si="20"/>
        <v>0</v>
      </c>
      <c r="N160" s="398"/>
      <c r="O160" s="382"/>
      <c r="P160" s="376"/>
      <c r="Q160" s="389"/>
      <c r="R160" s="430"/>
      <c r="S160" s="389"/>
      <c r="T160" s="389"/>
      <c r="U160" s="389"/>
      <c r="V160" s="389"/>
      <c r="W160" s="389"/>
      <c r="X160" s="389"/>
      <c r="Y160" s="389"/>
      <c r="Z160" s="389"/>
      <c r="AA160" s="389"/>
      <c r="AB160" s="389"/>
      <c r="AC160" s="389"/>
      <c r="AD160" s="74"/>
    </row>
    <row r="161" spans="1:30" ht="18" customHeight="1">
      <c r="A161" s="94">
        <v>8</v>
      </c>
      <c r="B161" s="256" t="s">
        <v>92</v>
      </c>
      <c r="C161" s="257" t="s">
        <v>93</v>
      </c>
      <c r="D161" s="302">
        <v>21100119808</v>
      </c>
      <c r="E161" s="303" t="s">
        <v>159</v>
      </c>
      <c r="F161" s="304" t="s">
        <v>170</v>
      </c>
      <c r="G161" s="305">
        <v>1</v>
      </c>
      <c r="H161" s="306"/>
      <c r="I161" s="306">
        <v>60</v>
      </c>
      <c r="J161" s="315">
        <v>34</v>
      </c>
      <c r="K161" s="78">
        <f t="shared" si="18"/>
        <v>0</v>
      </c>
      <c r="L161" s="78">
        <f t="shared" si="19"/>
        <v>1.1000000000000001</v>
      </c>
      <c r="M161" s="45">
        <f t="shared" si="20"/>
        <v>49.5</v>
      </c>
      <c r="N161" s="397">
        <v>0</v>
      </c>
      <c r="O161" s="397">
        <v>0</v>
      </c>
      <c r="P161" s="375">
        <f>SUM(M161:M180)+N161+O161</f>
        <v>681</v>
      </c>
      <c r="Q161" s="397">
        <v>0</v>
      </c>
      <c r="R161" s="375">
        <v>0</v>
      </c>
      <c r="S161" s="379">
        <f>430*32/44</f>
        <v>312.72727272727275</v>
      </c>
      <c r="T161" s="381">
        <f>S161</f>
        <v>312.72727272727275</v>
      </c>
      <c r="U161" s="379">
        <v>112</v>
      </c>
      <c r="V161" s="377">
        <v>112</v>
      </c>
      <c r="W161" s="379">
        <v>56</v>
      </c>
      <c r="X161" s="381">
        <v>56</v>
      </c>
      <c r="Y161" s="375">
        <f>ROUND((P161-T161),1)</f>
        <v>368.3</v>
      </c>
      <c r="Z161" s="375">
        <f>IF(OR(SUM(V161:V180)="",SUM(Q161:Q180)=""),0,IF(OR(SUM(U161:U180)=320,SUM(V161:V180)&gt;0),ROUND((SUM(Q161:Q180)-SUM(V161:V180)),1),0))</f>
        <v>-112</v>
      </c>
      <c r="AA161" s="375">
        <f>IF(OR(SUM(X161:X180)="",SUM(R161:R180)=""),0,IF(OR(SUM(W161:W180)=160,SUM(X161:X180)&gt;0),ROUND((SUM(R161:R180)-SUM(X161:X180)),1),0))</f>
        <v>-56</v>
      </c>
      <c r="AB161" s="410"/>
      <c r="AC161" s="412">
        <f>SUM(Y161:AA180)</f>
        <v>200.3</v>
      </c>
      <c r="AD161" s="74"/>
    </row>
    <row r="162" spans="1:30" s="203" customFormat="1" ht="18" customHeight="1">
      <c r="A162" s="111"/>
      <c r="B162" s="309"/>
      <c r="C162" s="310"/>
      <c r="D162" s="302">
        <v>21100119804</v>
      </c>
      <c r="E162" s="303" t="s">
        <v>159</v>
      </c>
      <c r="F162" s="304" t="s">
        <v>144</v>
      </c>
      <c r="G162" s="305">
        <v>1</v>
      </c>
      <c r="H162" s="307"/>
      <c r="I162" s="307">
        <v>60</v>
      </c>
      <c r="J162" s="315">
        <v>29</v>
      </c>
      <c r="K162" s="78">
        <f t="shared" si="18"/>
        <v>0</v>
      </c>
      <c r="L162" s="78">
        <f t="shared" si="19"/>
        <v>1</v>
      </c>
      <c r="M162" s="45">
        <f t="shared" si="20"/>
        <v>45</v>
      </c>
      <c r="N162" s="398"/>
      <c r="O162" s="398"/>
      <c r="P162" s="376"/>
      <c r="Q162" s="398"/>
      <c r="R162" s="376"/>
      <c r="S162" s="380"/>
      <c r="T162" s="382"/>
      <c r="U162" s="380"/>
      <c r="V162" s="378"/>
      <c r="W162" s="380"/>
      <c r="X162" s="382"/>
      <c r="Y162" s="376"/>
      <c r="Z162" s="376"/>
      <c r="AA162" s="376"/>
      <c r="AB162" s="411"/>
      <c r="AC162" s="413"/>
      <c r="AD162" s="74"/>
    </row>
    <row r="163" spans="1:30" ht="18" customHeight="1">
      <c r="A163" s="81"/>
      <c r="B163" s="79"/>
      <c r="C163" s="80"/>
      <c r="D163" s="302">
        <v>71400174101</v>
      </c>
      <c r="E163" s="303" t="s">
        <v>226</v>
      </c>
      <c r="F163" s="304" t="s">
        <v>247</v>
      </c>
      <c r="G163" s="305">
        <v>2</v>
      </c>
      <c r="H163" s="307">
        <v>30</v>
      </c>
      <c r="I163" s="308">
        <v>0</v>
      </c>
      <c r="J163" s="315">
        <v>70</v>
      </c>
      <c r="K163" s="78">
        <f t="shared" si="18"/>
        <v>1.3</v>
      </c>
      <c r="L163" s="78">
        <f t="shared" si="19"/>
        <v>0</v>
      </c>
      <c r="M163" s="45">
        <f t="shared" si="20"/>
        <v>39</v>
      </c>
      <c r="N163" s="398"/>
      <c r="O163" s="398"/>
      <c r="P163" s="363"/>
      <c r="Q163" s="398"/>
      <c r="R163" s="363"/>
      <c r="S163" s="363"/>
      <c r="T163" s="363"/>
      <c r="U163" s="363"/>
      <c r="V163" s="363"/>
      <c r="W163" s="363"/>
      <c r="X163" s="363"/>
      <c r="Y163" s="363"/>
      <c r="Z163" s="363"/>
      <c r="AA163" s="363"/>
      <c r="AB163" s="361"/>
      <c r="AC163" s="414"/>
      <c r="AD163" s="74"/>
    </row>
    <row r="164" spans="1:30" ht="18" customHeight="1">
      <c r="A164" s="81"/>
      <c r="B164" s="79"/>
      <c r="C164" s="80"/>
      <c r="D164" s="302">
        <v>71400174101</v>
      </c>
      <c r="E164" s="303" t="s">
        <v>226</v>
      </c>
      <c r="F164" s="304" t="s">
        <v>548</v>
      </c>
      <c r="G164" s="305">
        <v>2</v>
      </c>
      <c r="H164" s="307">
        <v>0</v>
      </c>
      <c r="I164" s="308">
        <v>60</v>
      </c>
      <c r="J164" s="315">
        <v>32</v>
      </c>
      <c r="K164" s="78">
        <f t="shared" si="18"/>
        <v>0</v>
      </c>
      <c r="L164" s="78">
        <f t="shared" si="19"/>
        <v>1.1000000000000001</v>
      </c>
      <c r="M164" s="45">
        <f t="shared" si="20"/>
        <v>49.5</v>
      </c>
      <c r="N164" s="398"/>
      <c r="O164" s="398"/>
      <c r="P164" s="363"/>
      <c r="Q164" s="398"/>
      <c r="R164" s="363"/>
      <c r="S164" s="363"/>
      <c r="T164" s="363"/>
      <c r="U164" s="363"/>
      <c r="V164" s="363"/>
      <c r="W164" s="363"/>
      <c r="X164" s="363"/>
      <c r="Y164" s="363"/>
      <c r="Z164" s="363"/>
      <c r="AA164" s="363"/>
      <c r="AB164" s="361"/>
      <c r="AC164" s="414"/>
      <c r="AD164" s="74"/>
    </row>
    <row r="165" spans="1:30" s="203" customFormat="1" ht="18" customHeight="1">
      <c r="A165" s="111"/>
      <c r="B165" s="79"/>
      <c r="C165" s="80"/>
      <c r="D165" s="302">
        <v>71400174101</v>
      </c>
      <c r="E165" s="303" t="s">
        <v>226</v>
      </c>
      <c r="F165" s="304" t="s">
        <v>549</v>
      </c>
      <c r="G165" s="305">
        <v>2</v>
      </c>
      <c r="H165" s="307">
        <v>0</v>
      </c>
      <c r="I165" s="308">
        <v>60</v>
      </c>
      <c r="J165" s="315">
        <v>32</v>
      </c>
      <c r="K165" s="78">
        <f t="shared" si="18"/>
        <v>0</v>
      </c>
      <c r="L165" s="78">
        <f t="shared" si="19"/>
        <v>1.1000000000000001</v>
      </c>
      <c r="M165" s="45">
        <f t="shared" si="20"/>
        <v>49.5</v>
      </c>
      <c r="N165" s="398"/>
      <c r="O165" s="398"/>
      <c r="P165" s="389"/>
      <c r="Q165" s="398"/>
      <c r="R165" s="389"/>
      <c r="S165" s="389"/>
      <c r="T165" s="389"/>
      <c r="U165" s="389"/>
      <c r="V165" s="389"/>
      <c r="W165" s="389"/>
      <c r="X165" s="389"/>
      <c r="Y165" s="389"/>
      <c r="Z165" s="389"/>
      <c r="AA165" s="389"/>
      <c r="AB165" s="361"/>
      <c r="AC165" s="415"/>
      <c r="AD165" s="74"/>
    </row>
    <row r="166" spans="1:30" s="170" customFormat="1" ht="18" customHeight="1">
      <c r="A166" s="111"/>
      <c r="B166" s="79"/>
      <c r="C166" s="80"/>
      <c r="D166" s="302">
        <v>71400174103</v>
      </c>
      <c r="E166" s="303" t="s">
        <v>226</v>
      </c>
      <c r="F166" s="304" t="s">
        <v>477</v>
      </c>
      <c r="G166" s="305">
        <v>2</v>
      </c>
      <c r="H166" s="307">
        <v>30</v>
      </c>
      <c r="I166" s="308"/>
      <c r="J166" s="315">
        <v>60</v>
      </c>
      <c r="K166" s="78">
        <f t="shared" si="18"/>
        <v>1.2</v>
      </c>
      <c r="L166" s="78">
        <f t="shared" si="19"/>
        <v>0</v>
      </c>
      <c r="M166" s="45">
        <f t="shared" si="20"/>
        <v>36</v>
      </c>
      <c r="N166" s="398"/>
      <c r="O166" s="398"/>
      <c r="P166" s="389"/>
      <c r="Q166" s="398"/>
      <c r="R166" s="389"/>
      <c r="S166" s="389"/>
      <c r="T166" s="389"/>
      <c r="U166" s="389"/>
      <c r="V166" s="389"/>
      <c r="W166" s="389"/>
      <c r="X166" s="389"/>
      <c r="Y166" s="389"/>
      <c r="Z166" s="389"/>
      <c r="AA166" s="389"/>
      <c r="AB166" s="361"/>
      <c r="AC166" s="415"/>
      <c r="AD166" s="74"/>
    </row>
    <row r="167" spans="1:30" ht="18" customHeight="1">
      <c r="A167" s="81"/>
      <c r="B167" s="79"/>
      <c r="C167" s="80"/>
      <c r="D167" s="302">
        <v>71400174103</v>
      </c>
      <c r="E167" s="303" t="s">
        <v>226</v>
      </c>
      <c r="F167" s="304" t="s">
        <v>550</v>
      </c>
      <c r="G167" s="305">
        <v>2</v>
      </c>
      <c r="H167" s="307">
        <v>0</v>
      </c>
      <c r="I167" s="308">
        <v>60</v>
      </c>
      <c r="J167" s="315">
        <v>30</v>
      </c>
      <c r="K167" s="78">
        <f t="shared" si="18"/>
        <v>0</v>
      </c>
      <c r="L167" s="78">
        <f t="shared" si="19"/>
        <v>1.1000000000000001</v>
      </c>
      <c r="M167" s="45">
        <f t="shared" si="20"/>
        <v>49.5</v>
      </c>
      <c r="N167" s="398"/>
      <c r="O167" s="398"/>
      <c r="P167" s="363"/>
      <c r="Q167" s="398"/>
      <c r="R167" s="363"/>
      <c r="S167" s="363"/>
      <c r="T167" s="363"/>
      <c r="U167" s="363"/>
      <c r="V167" s="363"/>
      <c r="W167" s="363"/>
      <c r="X167" s="363"/>
      <c r="Y167" s="363"/>
      <c r="Z167" s="363"/>
      <c r="AA167" s="363"/>
      <c r="AB167" s="361"/>
      <c r="AC167" s="414"/>
      <c r="AD167" s="74"/>
    </row>
    <row r="168" spans="1:30" ht="18" customHeight="1">
      <c r="A168" s="111"/>
      <c r="B168" s="79"/>
      <c r="C168" s="80"/>
      <c r="D168" s="302">
        <v>71400174103</v>
      </c>
      <c r="E168" s="303" t="s">
        <v>226</v>
      </c>
      <c r="F168" s="304" t="s">
        <v>551</v>
      </c>
      <c r="G168" s="305">
        <v>2</v>
      </c>
      <c r="H168" s="307">
        <v>0</v>
      </c>
      <c r="I168" s="308">
        <v>60</v>
      </c>
      <c r="J168" s="315">
        <v>30</v>
      </c>
      <c r="K168" s="78">
        <f t="shared" si="18"/>
        <v>0</v>
      </c>
      <c r="L168" s="78">
        <f t="shared" si="19"/>
        <v>1.1000000000000001</v>
      </c>
      <c r="M168" s="45">
        <f t="shared" si="20"/>
        <v>49.5</v>
      </c>
      <c r="N168" s="398"/>
      <c r="O168" s="398"/>
      <c r="P168" s="389"/>
      <c r="Q168" s="398"/>
      <c r="R168" s="389"/>
      <c r="S168" s="389"/>
      <c r="T168" s="389"/>
      <c r="U168" s="389"/>
      <c r="V168" s="389"/>
      <c r="W168" s="389"/>
      <c r="X168" s="389"/>
      <c r="Y168" s="389"/>
      <c r="Z168" s="389"/>
      <c r="AA168" s="389"/>
      <c r="AB168" s="361"/>
      <c r="AC168" s="415"/>
      <c r="AD168" s="74"/>
    </row>
    <row r="169" spans="1:30" ht="18" customHeight="1">
      <c r="A169" s="111"/>
      <c r="B169" s="79"/>
      <c r="C169" s="80"/>
      <c r="D169" s="302">
        <v>71400119908</v>
      </c>
      <c r="E169" s="303" t="s">
        <v>159</v>
      </c>
      <c r="F169" s="304" t="s">
        <v>279</v>
      </c>
      <c r="G169" s="305">
        <v>2</v>
      </c>
      <c r="H169" s="307">
        <v>30</v>
      </c>
      <c r="I169" s="308">
        <v>60</v>
      </c>
      <c r="J169" s="315">
        <v>35</v>
      </c>
      <c r="K169" s="78">
        <f t="shared" si="18"/>
        <v>1</v>
      </c>
      <c r="L169" s="78">
        <f t="shared" si="19"/>
        <v>1.1000000000000001</v>
      </c>
      <c r="M169" s="45">
        <f t="shared" si="20"/>
        <v>79.5</v>
      </c>
      <c r="N169" s="398"/>
      <c r="O169" s="398"/>
      <c r="P169" s="389"/>
      <c r="Q169" s="398"/>
      <c r="R169" s="389"/>
      <c r="S169" s="389"/>
      <c r="T169" s="389"/>
      <c r="U169" s="389"/>
      <c r="V169" s="389"/>
      <c r="W169" s="389"/>
      <c r="X169" s="389"/>
      <c r="Y169" s="389"/>
      <c r="Z169" s="389"/>
      <c r="AA169" s="389"/>
      <c r="AB169" s="361"/>
      <c r="AC169" s="415"/>
      <c r="AD169" s="74"/>
    </row>
    <row r="170" spans="1:30" ht="18" customHeight="1">
      <c r="A170" s="111"/>
      <c r="B170" s="79"/>
      <c r="C170" s="80"/>
      <c r="D170" s="302">
        <v>21100094001</v>
      </c>
      <c r="E170" s="303" t="s">
        <v>226</v>
      </c>
      <c r="F170" s="304" t="s">
        <v>181</v>
      </c>
      <c r="G170" s="305">
        <v>2</v>
      </c>
      <c r="H170" s="307">
        <v>15</v>
      </c>
      <c r="I170" s="308">
        <v>60</v>
      </c>
      <c r="J170" s="315">
        <v>38</v>
      </c>
      <c r="K170" s="78">
        <f t="shared" si="18"/>
        <v>1.2</v>
      </c>
      <c r="L170" s="78">
        <f t="shared" si="19"/>
        <v>1.2</v>
      </c>
      <c r="M170" s="45">
        <f t="shared" si="20"/>
        <v>72</v>
      </c>
      <c r="N170" s="398"/>
      <c r="O170" s="398"/>
      <c r="P170" s="389"/>
      <c r="Q170" s="398"/>
      <c r="R170" s="389"/>
      <c r="S170" s="389"/>
      <c r="T170" s="389"/>
      <c r="U170" s="389"/>
      <c r="V170" s="389"/>
      <c r="W170" s="389"/>
      <c r="X170" s="389"/>
      <c r="Y170" s="389"/>
      <c r="Z170" s="389"/>
      <c r="AA170" s="389"/>
      <c r="AB170" s="361"/>
      <c r="AC170" s="415"/>
      <c r="AD170" s="74"/>
    </row>
    <row r="171" spans="1:30" ht="18" customHeight="1">
      <c r="A171" s="111"/>
      <c r="B171" s="79"/>
      <c r="C171" s="80"/>
      <c r="D171" s="302">
        <v>21100094004</v>
      </c>
      <c r="E171" s="303" t="s">
        <v>226</v>
      </c>
      <c r="F171" s="304" t="s">
        <v>204</v>
      </c>
      <c r="G171" s="305">
        <v>2</v>
      </c>
      <c r="H171" s="307">
        <v>15</v>
      </c>
      <c r="I171" s="308">
        <v>60</v>
      </c>
      <c r="J171" s="315">
        <v>40</v>
      </c>
      <c r="K171" s="78">
        <f t="shared" si="18"/>
        <v>1.2</v>
      </c>
      <c r="L171" s="78">
        <f t="shared" si="19"/>
        <v>1.2</v>
      </c>
      <c r="M171" s="45">
        <f t="shared" si="20"/>
        <v>72</v>
      </c>
      <c r="N171" s="398"/>
      <c r="O171" s="398"/>
      <c r="P171" s="389"/>
      <c r="Q171" s="398"/>
      <c r="R171" s="389"/>
      <c r="S171" s="389"/>
      <c r="T171" s="389"/>
      <c r="U171" s="389"/>
      <c r="V171" s="389"/>
      <c r="W171" s="389"/>
      <c r="X171" s="389"/>
      <c r="Y171" s="389"/>
      <c r="Z171" s="389"/>
      <c r="AA171" s="389"/>
      <c r="AB171" s="361"/>
      <c r="AC171" s="415"/>
      <c r="AD171" s="74"/>
    </row>
    <row r="172" spans="1:30" ht="18" customHeight="1">
      <c r="A172" s="111"/>
      <c r="B172" s="79"/>
      <c r="C172" s="80"/>
      <c r="D172" s="302">
        <v>21100124402</v>
      </c>
      <c r="E172" s="303" t="s">
        <v>248</v>
      </c>
      <c r="F172" s="304" t="s">
        <v>144</v>
      </c>
      <c r="G172" s="305">
        <v>2</v>
      </c>
      <c r="H172" s="307">
        <v>15</v>
      </c>
      <c r="I172" s="308">
        <v>30</v>
      </c>
      <c r="J172" s="315">
        <v>57</v>
      </c>
      <c r="K172" s="78">
        <f t="shared" si="18"/>
        <v>1.2</v>
      </c>
      <c r="L172" s="78">
        <f t="shared" si="19"/>
        <v>1.2</v>
      </c>
      <c r="M172" s="45">
        <f t="shared" si="20"/>
        <v>45</v>
      </c>
      <c r="N172" s="398"/>
      <c r="O172" s="398"/>
      <c r="P172" s="389"/>
      <c r="Q172" s="398"/>
      <c r="R172" s="389"/>
      <c r="S172" s="389"/>
      <c r="T172" s="389"/>
      <c r="U172" s="389"/>
      <c r="V172" s="389"/>
      <c r="W172" s="389"/>
      <c r="X172" s="389"/>
      <c r="Y172" s="389"/>
      <c r="Z172" s="389"/>
      <c r="AA172" s="389"/>
      <c r="AB172" s="361"/>
      <c r="AC172" s="415"/>
      <c r="AD172" s="74"/>
    </row>
    <row r="173" spans="1:30" ht="18" customHeight="1">
      <c r="A173" s="81"/>
      <c r="B173" s="79"/>
      <c r="C173" s="80"/>
      <c r="D173" s="302">
        <v>21100124402</v>
      </c>
      <c r="E173" s="303" t="s">
        <v>248</v>
      </c>
      <c r="F173" s="304" t="s">
        <v>230</v>
      </c>
      <c r="G173" s="305">
        <v>2</v>
      </c>
      <c r="H173" s="307">
        <v>15</v>
      </c>
      <c r="I173" s="308">
        <v>30</v>
      </c>
      <c r="J173" s="315">
        <v>55</v>
      </c>
      <c r="K173" s="78">
        <f t="shared" si="18"/>
        <v>1.2</v>
      </c>
      <c r="L173" s="78">
        <f t="shared" si="19"/>
        <v>1.2</v>
      </c>
      <c r="M173" s="45">
        <f t="shared" si="20"/>
        <v>45</v>
      </c>
      <c r="N173" s="398"/>
      <c r="O173" s="398"/>
      <c r="P173" s="363"/>
      <c r="Q173" s="398"/>
      <c r="R173" s="363"/>
      <c r="S173" s="363"/>
      <c r="T173" s="363"/>
      <c r="U173" s="363"/>
      <c r="V173" s="363"/>
      <c r="W173" s="363"/>
      <c r="X173" s="363"/>
      <c r="Y173" s="363"/>
      <c r="Z173" s="363"/>
      <c r="AA173" s="363"/>
      <c r="AB173" s="361"/>
      <c r="AC173" s="414"/>
      <c r="AD173" s="74"/>
    </row>
    <row r="174" spans="1:30" ht="18" hidden="1" customHeight="1">
      <c r="A174" s="81"/>
      <c r="B174" s="79"/>
      <c r="C174" s="80"/>
      <c r="D174" s="42"/>
      <c r="E174" s="43"/>
      <c r="F174" s="44"/>
      <c r="G174" s="64"/>
      <c r="H174" s="130"/>
      <c r="I174" s="130"/>
      <c r="J174" s="72"/>
      <c r="K174" s="78">
        <f t="shared" si="18"/>
        <v>0</v>
      </c>
      <c r="L174" s="78">
        <f t="shared" si="19"/>
        <v>0</v>
      </c>
      <c r="M174" s="45">
        <f t="shared" si="20"/>
        <v>0</v>
      </c>
      <c r="N174" s="398"/>
      <c r="O174" s="398"/>
      <c r="P174" s="363"/>
      <c r="Q174" s="398"/>
      <c r="R174" s="363"/>
      <c r="S174" s="363"/>
      <c r="T174" s="363"/>
      <c r="U174" s="363"/>
      <c r="V174" s="363"/>
      <c r="W174" s="363"/>
      <c r="X174" s="363"/>
      <c r="Y174" s="363"/>
      <c r="Z174" s="363"/>
      <c r="AA174" s="363"/>
      <c r="AB174" s="361"/>
      <c r="AC174" s="414"/>
      <c r="AD174" s="74"/>
    </row>
    <row r="175" spans="1:30" ht="18" hidden="1" customHeight="1">
      <c r="A175" s="81"/>
      <c r="B175" s="79"/>
      <c r="C175" s="80"/>
      <c r="D175" s="42"/>
      <c r="E175" s="43"/>
      <c r="F175" s="44"/>
      <c r="G175" s="64"/>
      <c r="H175" s="130"/>
      <c r="I175" s="130"/>
      <c r="J175" s="72"/>
      <c r="K175" s="78">
        <f t="shared" si="18"/>
        <v>0</v>
      </c>
      <c r="L175" s="78">
        <f t="shared" si="19"/>
        <v>0</v>
      </c>
      <c r="M175" s="45">
        <f t="shared" si="20"/>
        <v>0</v>
      </c>
      <c r="N175" s="398"/>
      <c r="O175" s="398"/>
      <c r="P175" s="363"/>
      <c r="Q175" s="398"/>
      <c r="R175" s="363"/>
      <c r="S175" s="363"/>
      <c r="T175" s="363"/>
      <c r="U175" s="363"/>
      <c r="V175" s="363"/>
      <c r="W175" s="363"/>
      <c r="X175" s="363"/>
      <c r="Y175" s="363"/>
      <c r="Z175" s="363"/>
      <c r="AA175" s="363"/>
      <c r="AB175" s="361"/>
      <c r="AC175" s="414"/>
      <c r="AD175" s="74"/>
    </row>
    <row r="176" spans="1:30" ht="18" hidden="1" customHeight="1">
      <c r="A176" s="81"/>
      <c r="B176" s="79"/>
      <c r="C176" s="80"/>
      <c r="D176" s="42"/>
      <c r="E176" s="43"/>
      <c r="F176" s="44"/>
      <c r="G176" s="64"/>
      <c r="H176" s="130"/>
      <c r="I176" s="130"/>
      <c r="J176" s="72"/>
      <c r="K176" s="78">
        <f t="shared" si="18"/>
        <v>0</v>
      </c>
      <c r="L176" s="78">
        <f t="shared" si="19"/>
        <v>0</v>
      </c>
      <c r="M176" s="45">
        <f t="shared" si="20"/>
        <v>0</v>
      </c>
      <c r="N176" s="398"/>
      <c r="O176" s="398"/>
      <c r="P176" s="363"/>
      <c r="Q176" s="398"/>
      <c r="R176" s="363"/>
      <c r="S176" s="363"/>
      <c r="T176" s="363"/>
      <c r="U176" s="363"/>
      <c r="V176" s="363"/>
      <c r="W176" s="363"/>
      <c r="X176" s="363"/>
      <c r="Y176" s="363"/>
      <c r="Z176" s="363"/>
      <c r="AA176" s="363"/>
      <c r="AB176" s="361"/>
      <c r="AC176" s="414"/>
      <c r="AD176" s="74"/>
    </row>
    <row r="177" spans="1:30" ht="18" hidden="1" customHeight="1">
      <c r="A177" s="81"/>
      <c r="B177" s="79"/>
      <c r="C177" s="80"/>
      <c r="D177" s="42"/>
      <c r="E177" s="43"/>
      <c r="F177" s="44"/>
      <c r="G177" s="64"/>
      <c r="H177" s="130"/>
      <c r="I177" s="130"/>
      <c r="J177" s="72"/>
      <c r="K177" s="78">
        <f t="shared" si="18"/>
        <v>0</v>
      </c>
      <c r="L177" s="78">
        <f t="shared" si="19"/>
        <v>0</v>
      </c>
      <c r="M177" s="45">
        <f t="shared" si="20"/>
        <v>0</v>
      </c>
      <c r="N177" s="398"/>
      <c r="O177" s="398"/>
      <c r="P177" s="363"/>
      <c r="Q177" s="398"/>
      <c r="R177" s="363"/>
      <c r="S177" s="363"/>
      <c r="T177" s="363"/>
      <c r="U177" s="363"/>
      <c r="V177" s="363"/>
      <c r="W177" s="363"/>
      <c r="X177" s="363"/>
      <c r="Y177" s="363"/>
      <c r="Z177" s="363"/>
      <c r="AA177" s="363"/>
      <c r="AB177" s="361"/>
      <c r="AC177" s="414"/>
      <c r="AD177" s="74"/>
    </row>
    <row r="178" spans="1:30" ht="18" hidden="1" customHeight="1">
      <c r="A178" s="81"/>
      <c r="B178" s="79"/>
      <c r="C178" s="80"/>
      <c r="D178" s="42"/>
      <c r="E178" s="43"/>
      <c r="F178" s="44"/>
      <c r="G178" s="64"/>
      <c r="H178" s="130"/>
      <c r="I178" s="130"/>
      <c r="J178" s="72"/>
      <c r="K178" s="78">
        <f t="shared" si="18"/>
        <v>0</v>
      </c>
      <c r="L178" s="78">
        <f t="shared" si="19"/>
        <v>0</v>
      </c>
      <c r="M178" s="45">
        <f t="shared" si="20"/>
        <v>0</v>
      </c>
      <c r="N178" s="398"/>
      <c r="O178" s="398"/>
      <c r="P178" s="363"/>
      <c r="Q178" s="398"/>
      <c r="R178" s="363"/>
      <c r="S178" s="363"/>
      <c r="T178" s="363"/>
      <c r="U178" s="363"/>
      <c r="V178" s="363"/>
      <c r="W178" s="363"/>
      <c r="X178" s="363"/>
      <c r="Y178" s="363"/>
      <c r="Z178" s="363"/>
      <c r="AA178" s="363"/>
      <c r="AB178" s="361"/>
      <c r="AC178" s="414"/>
      <c r="AD178" s="74"/>
    </row>
    <row r="179" spans="1:30" ht="18" hidden="1" customHeight="1">
      <c r="A179" s="81"/>
      <c r="B179" s="79"/>
      <c r="C179" s="80"/>
      <c r="D179" s="42"/>
      <c r="E179" s="43"/>
      <c r="F179" s="44"/>
      <c r="G179" s="64"/>
      <c r="H179" s="130"/>
      <c r="I179" s="130"/>
      <c r="J179" s="72"/>
      <c r="K179" s="78">
        <f t="shared" si="18"/>
        <v>0</v>
      </c>
      <c r="L179" s="78">
        <f t="shared" si="19"/>
        <v>0</v>
      </c>
      <c r="M179" s="45">
        <f t="shared" si="20"/>
        <v>0</v>
      </c>
      <c r="N179" s="398"/>
      <c r="O179" s="398"/>
      <c r="P179" s="363"/>
      <c r="Q179" s="398"/>
      <c r="R179" s="363"/>
      <c r="S179" s="363"/>
      <c r="T179" s="363"/>
      <c r="U179" s="363"/>
      <c r="V179" s="363"/>
      <c r="W179" s="363"/>
      <c r="X179" s="363"/>
      <c r="Y179" s="363"/>
      <c r="Z179" s="363"/>
      <c r="AA179" s="363"/>
      <c r="AB179" s="361"/>
      <c r="AC179" s="414"/>
      <c r="AD179" s="74"/>
    </row>
    <row r="180" spans="1:30" ht="18" hidden="1" customHeight="1">
      <c r="A180" s="64"/>
      <c r="B180" s="65"/>
      <c r="C180" s="66"/>
      <c r="D180" s="115"/>
      <c r="E180" s="116"/>
      <c r="F180" s="117"/>
      <c r="G180" s="131"/>
      <c r="H180" s="132"/>
      <c r="I180" s="132"/>
      <c r="J180" s="72"/>
      <c r="K180" s="78">
        <f t="shared" si="18"/>
        <v>0</v>
      </c>
      <c r="L180" s="78">
        <f t="shared" si="19"/>
        <v>0</v>
      </c>
      <c r="M180" s="45">
        <f t="shared" si="20"/>
        <v>0</v>
      </c>
      <c r="N180" s="398"/>
      <c r="O180" s="398"/>
      <c r="P180" s="358"/>
      <c r="Q180" s="398"/>
      <c r="R180" s="363"/>
      <c r="S180" s="363"/>
      <c r="T180" s="363"/>
      <c r="U180" s="363"/>
      <c r="V180" s="363"/>
      <c r="W180" s="363"/>
      <c r="X180" s="363"/>
      <c r="Y180" s="363"/>
      <c r="Z180" s="363"/>
      <c r="AA180" s="363"/>
      <c r="AB180" s="350"/>
      <c r="AC180" s="414"/>
      <c r="AD180" s="74"/>
    </row>
    <row r="181" spans="1:30" ht="18" customHeight="1">
      <c r="A181" s="94">
        <v>9</v>
      </c>
      <c r="B181" s="153" t="s">
        <v>266</v>
      </c>
      <c r="C181" s="91" t="s">
        <v>267</v>
      </c>
      <c r="D181" s="115" t="s">
        <v>268</v>
      </c>
      <c r="E181" s="116" t="s">
        <v>269</v>
      </c>
      <c r="F181" s="117" t="s">
        <v>270</v>
      </c>
      <c r="G181" s="156">
        <v>1</v>
      </c>
      <c r="H181" s="132">
        <v>15</v>
      </c>
      <c r="I181" s="132">
        <v>60</v>
      </c>
      <c r="J181" s="72">
        <v>45</v>
      </c>
      <c r="K181" s="78">
        <f t="shared" si="18"/>
        <v>1.2</v>
      </c>
      <c r="L181" s="78">
        <f t="shared" si="19"/>
        <v>1.2</v>
      </c>
      <c r="M181" s="45">
        <f t="shared" si="20"/>
        <v>72</v>
      </c>
      <c r="N181" s="397">
        <v>64.5</v>
      </c>
      <c r="O181" s="397">
        <v>0</v>
      </c>
      <c r="P181" s="375">
        <f>SUM(M181:M199)+N181+O181</f>
        <v>726.1</v>
      </c>
      <c r="Q181" s="397">
        <v>0</v>
      </c>
      <c r="R181" s="375">
        <v>0</v>
      </c>
      <c r="S181" s="379">
        <v>430</v>
      </c>
      <c r="T181" s="381">
        <v>430</v>
      </c>
      <c r="U181" s="379">
        <v>112</v>
      </c>
      <c r="V181" s="377">
        <v>112</v>
      </c>
      <c r="W181" s="379">
        <v>56</v>
      </c>
      <c r="X181" s="381">
        <v>56</v>
      </c>
      <c r="Y181" s="395">
        <f t="shared" ref="Y181" si="21">ROUND((P181-T181),1)</f>
        <v>296.10000000000002</v>
      </c>
      <c r="Z181" s="392">
        <f>IF(OR(SUM(V181:V198)="",SUM(Q181:Q198)=""),0,IF(OR(SUM(U181:U198)=320,SUM(V181:V198)&gt;0),ROUND((SUM(Q181:Q198)-SUM(V181:V198)),1),0))</f>
        <v>-112</v>
      </c>
      <c r="AA181" s="392">
        <f>IF(OR(SUM(X181:X198)="",SUM(R181:R198)=""),0,IF(OR(SUM(W181:W198)=160,SUM(X181:X198)&gt;0),ROUND((SUM(R181:R198)-SUM(X181:X198)),1),0))</f>
        <v>-56</v>
      </c>
      <c r="AB181" s="407"/>
      <c r="AC181" s="393">
        <f>SUM(Y181:AA198)</f>
        <v>128.10000000000002</v>
      </c>
      <c r="AD181" s="74"/>
    </row>
    <row r="182" spans="1:30" ht="18" customHeight="1">
      <c r="A182" s="111"/>
      <c r="B182" s="99"/>
      <c r="C182" s="100"/>
      <c r="D182" s="115" t="s">
        <v>271</v>
      </c>
      <c r="E182" s="116" t="s">
        <v>272</v>
      </c>
      <c r="F182" s="117" t="s">
        <v>144</v>
      </c>
      <c r="G182" s="156">
        <v>1</v>
      </c>
      <c r="H182" s="132">
        <v>15</v>
      </c>
      <c r="I182" s="132">
        <v>60</v>
      </c>
      <c r="J182" s="72">
        <v>58</v>
      </c>
      <c r="K182" s="78">
        <f t="shared" si="18"/>
        <v>1.2</v>
      </c>
      <c r="L182" s="78">
        <f t="shared" si="19"/>
        <v>1.2</v>
      </c>
      <c r="M182" s="45">
        <f t="shared" si="20"/>
        <v>72</v>
      </c>
      <c r="N182" s="398"/>
      <c r="O182" s="398"/>
      <c r="P182" s="363"/>
      <c r="Q182" s="398"/>
      <c r="R182" s="363"/>
      <c r="S182" s="363"/>
      <c r="T182" s="363"/>
      <c r="U182" s="363"/>
      <c r="V182" s="363"/>
      <c r="W182" s="363"/>
      <c r="X182" s="363"/>
      <c r="Y182" s="361"/>
      <c r="Z182" s="361"/>
      <c r="AA182" s="361"/>
      <c r="AB182" s="361"/>
      <c r="AC182" s="361"/>
      <c r="AD182" s="74"/>
    </row>
    <row r="183" spans="1:30" ht="18" customHeight="1">
      <c r="A183" s="111"/>
      <c r="B183" s="99"/>
      <c r="C183" s="100"/>
      <c r="D183" s="115" t="s">
        <v>273</v>
      </c>
      <c r="E183" s="116" t="s">
        <v>272</v>
      </c>
      <c r="F183" s="117" t="s">
        <v>230</v>
      </c>
      <c r="G183" s="156">
        <v>1</v>
      </c>
      <c r="H183" s="132">
        <v>15</v>
      </c>
      <c r="I183" s="132">
        <v>60</v>
      </c>
      <c r="J183" s="72">
        <v>54</v>
      </c>
      <c r="K183" s="78">
        <f t="shared" si="18"/>
        <v>1.2</v>
      </c>
      <c r="L183" s="78">
        <f t="shared" si="19"/>
        <v>1.2</v>
      </c>
      <c r="M183" s="45">
        <f t="shared" si="20"/>
        <v>72</v>
      </c>
      <c r="N183" s="398"/>
      <c r="O183" s="398"/>
      <c r="P183" s="363"/>
      <c r="Q183" s="398"/>
      <c r="R183" s="363"/>
      <c r="S183" s="363"/>
      <c r="T183" s="363"/>
      <c r="U183" s="363"/>
      <c r="V183" s="363"/>
      <c r="W183" s="363"/>
      <c r="X183" s="363"/>
      <c r="Y183" s="361"/>
      <c r="Z183" s="361"/>
      <c r="AA183" s="361"/>
      <c r="AB183" s="361"/>
      <c r="AC183" s="361"/>
      <c r="AD183" s="74"/>
    </row>
    <row r="184" spans="1:30" ht="18" customHeight="1">
      <c r="A184" s="111"/>
      <c r="B184" s="99"/>
      <c r="C184" s="100"/>
      <c r="D184" s="115" t="s">
        <v>274</v>
      </c>
      <c r="E184" s="116" t="s">
        <v>216</v>
      </c>
      <c r="F184" s="117" t="s">
        <v>204</v>
      </c>
      <c r="G184" s="156"/>
      <c r="H184" s="132"/>
      <c r="I184" s="132"/>
      <c r="J184" s="72"/>
      <c r="K184" s="78">
        <f t="shared" si="18"/>
        <v>0</v>
      </c>
      <c r="L184" s="78">
        <f t="shared" si="19"/>
        <v>0</v>
      </c>
      <c r="M184" s="45">
        <f t="shared" si="20"/>
        <v>0</v>
      </c>
      <c r="N184" s="398"/>
      <c r="O184" s="398"/>
      <c r="P184" s="363"/>
      <c r="Q184" s="398"/>
      <c r="R184" s="363"/>
      <c r="S184" s="363"/>
      <c r="T184" s="363"/>
      <c r="U184" s="363"/>
      <c r="V184" s="363"/>
      <c r="W184" s="363"/>
      <c r="X184" s="363"/>
      <c r="Y184" s="361"/>
      <c r="Z184" s="361"/>
      <c r="AA184" s="361"/>
      <c r="AB184" s="361"/>
      <c r="AC184" s="361"/>
      <c r="AD184" s="74"/>
    </row>
    <row r="185" spans="1:30" ht="18" customHeight="1">
      <c r="A185" s="111"/>
      <c r="B185" s="99"/>
      <c r="C185" s="100"/>
      <c r="D185" s="115"/>
      <c r="E185" s="116" t="s">
        <v>347</v>
      </c>
      <c r="F185" s="117" t="s">
        <v>170</v>
      </c>
      <c r="G185" s="156">
        <v>2</v>
      </c>
      <c r="H185" s="132">
        <v>15</v>
      </c>
      <c r="I185" s="132"/>
      <c r="J185" s="72">
        <v>60</v>
      </c>
      <c r="K185" s="78">
        <f t="shared" si="18"/>
        <v>1.2</v>
      </c>
      <c r="L185" s="78">
        <f t="shared" si="19"/>
        <v>0</v>
      </c>
      <c r="M185" s="45">
        <f t="shared" si="20"/>
        <v>18</v>
      </c>
      <c r="N185" s="398"/>
      <c r="O185" s="398"/>
      <c r="P185" s="363"/>
      <c r="Q185" s="398"/>
      <c r="R185" s="363"/>
      <c r="S185" s="363"/>
      <c r="T185" s="363"/>
      <c r="U185" s="363"/>
      <c r="V185" s="363"/>
      <c r="W185" s="363"/>
      <c r="X185" s="363"/>
      <c r="Y185" s="361"/>
      <c r="Z185" s="361"/>
      <c r="AA185" s="361"/>
      <c r="AB185" s="361"/>
      <c r="AC185" s="361"/>
      <c r="AD185" s="74"/>
    </row>
    <row r="186" spans="1:30" s="170" customFormat="1" ht="18" customHeight="1">
      <c r="A186" s="111"/>
      <c r="B186" s="99"/>
      <c r="C186" s="100"/>
      <c r="D186" s="115"/>
      <c r="E186" s="116" t="s">
        <v>353</v>
      </c>
      <c r="F186" s="117" t="s">
        <v>170</v>
      </c>
      <c r="G186" s="156">
        <v>2</v>
      </c>
      <c r="H186" s="132"/>
      <c r="I186" s="132">
        <v>60</v>
      </c>
      <c r="J186" s="72">
        <v>30</v>
      </c>
      <c r="K186" s="78">
        <f t="shared" si="18"/>
        <v>0</v>
      </c>
      <c r="L186" s="78">
        <f t="shared" si="19"/>
        <v>1.1000000000000001</v>
      </c>
      <c r="M186" s="45">
        <f t="shared" si="20"/>
        <v>49.5</v>
      </c>
      <c r="N186" s="398"/>
      <c r="O186" s="398"/>
      <c r="P186" s="389"/>
      <c r="Q186" s="398"/>
      <c r="R186" s="389"/>
      <c r="S186" s="389"/>
      <c r="T186" s="389"/>
      <c r="U186" s="389"/>
      <c r="V186" s="389"/>
      <c r="W186" s="389"/>
      <c r="X186" s="389"/>
      <c r="Y186" s="361"/>
      <c r="Z186" s="361"/>
      <c r="AA186" s="361"/>
      <c r="AB186" s="361"/>
      <c r="AC186" s="361"/>
      <c r="AD186" s="74"/>
    </row>
    <row r="187" spans="1:30" s="170" customFormat="1" ht="18" customHeight="1">
      <c r="A187" s="111"/>
      <c r="B187" s="99"/>
      <c r="C187" s="100"/>
      <c r="D187" s="115"/>
      <c r="E187" s="116" t="s">
        <v>354</v>
      </c>
      <c r="F187" s="117" t="s">
        <v>170</v>
      </c>
      <c r="G187" s="156">
        <v>2</v>
      </c>
      <c r="H187" s="132"/>
      <c r="I187" s="132">
        <v>60</v>
      </c>
      <c r="J187" s="72">
        <v>30</v>
      </c>
      <c r="K187" s="78">
        <f t="shared" si="18"/>
        <v>0</v>
      </c>
      <c r="L187" s="78">
        <f t="shared" si="19"/>
        <v>1.1000000000000001</v>
      </c>
      <c r="M187" s="45">
        <f t="shared" si="20"/>
        <v>49.5</v>
      </c>
      <c r="N187" s="398"/>
      <c r="O187" s="398"/>
      <c r="P187" s="389"/>
      <c r="Q187" s="398"/>
      <c r="R187" s="389"/>
      <c r="S187" s="389"/>
      <c r="T187" s="389"/>
      <c r="U187" s="389"/>
      <c r="V187" s="389"/>
      <c r="W187" s="389"/>
      <c r="X187" s="389"/>
      <c r="Y187" s="361"/>
      <c r="Z187" s="361"/>
      <c r="AA187" s="361"/>
      <c r="AB187" s="361"/>
      <c r="AC187" s="361"/>
      <c r="AD187" s="74"/>
    </row>
    <row r="188" spans="1:30" ht="18" customHeight="1">
      <c r="A188" s="111"/>
      <c r="B188" s="99"/>
      <c r="C188" s="100"/>
      <c r="D188" s="115"/>
      <c r="E188" s="116" t="s">
        <v>349</v>
      </c>
      <c r="F188" s="117" t="s">
        <v>170</v>
      </c>
      <c r="G188" s="156">
        <v>2</v>
      </c>
      <c r="H188" s="132">
        <v>15</v>
      </c>
      <c r="I188" s="132"/>
      <c r="J188" s="72">
        <v>60</v>
      </c>
      <c r="K188" s="78">
        <f t="shared" ref="K188:K190" si="22">IF(OR(LEFT(E188,2)="ĐA",LEFT(E188,2)="DA",LEFT(E188,5)="Đồ án",LEFT(E188,5)="Đồán ",LEFT(E188,9)="Sinh hoạt",LEFT(E188,9)="sinh hoạt",LEFT(E188,6)="Cố vấn",LEFT(E188,6)="cố vấn",LEFT(E188,4)="cvht",LEFT(E188,4)="CVHT",LEFT(E188,4)="shcn",LEFT(E188,4)="SHCN"),0,(IF(AND(H188&gt;0,J188&gt;0),IF(J188&gt;60,1.3,IF(J188&gt;35,1.2,1)),0)))</f>
        <v>1.2</v>
      </c>
      <c r="L188" s="78">
        <f t="shared" ref="L188:L190" si="23">IF(OR(LEFT(E188,2)="ĐA",LEFT(E188,2)="DA",LEFT(E188,5)="Đồ án",LEFT(E188,5)="Đồán "),0,IF(AND(J188&gt;0,I188&gt;0),IF(AND(OR(LEFT(E188,4)="GDQP",LEFT(E188,4)="gdqp",LEFT(E188,19)="Giáo dục quốc phòng"),J188&gt;50),1.3,IF(J188&gt;35,1.2,IF(J188&gt;29,1.1,1))),0))</f>
        <v>0</v>
      </c>
      <c r="M188" s="45">
        <f t="shared" ref="M188:M190" si="24">ROUND(IF(OR(LEFT(E188,2)="ĐA",LEFT(E188,2)="DA",LEFT(E188,5)="Đồ án",LEFT(E188,5)="Đồán "),J188*0.5,(IF(H188&gt;0,H188*K188,"0")+IF(I188&gt;0,(I188*0.75)*L188,"0"))),1)</f>
        <v>18</v>
      </c>
      <c r="N188" s="398"/>
      <c r="O188" s="398"/>
      <c r="P188" s="363"/>
      <c r="Q188" s="398"/>
      <c r="R188" s="363"/>
      <c r="S188" s="363"/>
      <c r="T188" s="363"/>
      <c r="U188" s="363"/>
      <c r="V188" s="363"/>
      <c r="W188" s="363"/>
      <c r="X188" s="363"/>
      <c r="Y188" s="361"/>
      <c r="Z188" s="361"/>
      <c r="AA188" s="361"/>
      <c r="AB188" s="361"/>
      <c r="AC188" s="361"/>
      <c r="AD188" s="74"/>
    </row>
    <row r="189" spans="1:30" s="170" customFormat="1" ht="18" customHeight="1">
      <c r="A189" s="111"/>
      <c r="B189" s="99"/>
      <c r="C189" s="100"/>
      <c r="D189" s="115"/>
      <c r="E189" s="116" t="s">
        <v>351</v>
      </c>
      <c r="F189" s="117" t="s">
        <v>170</v>
      </c>
      <c r="G189" s="156">
        <v>2</v>
      </c>
      <c r="H189" s="132"/>
      <c r="I189" s="132">
        <v>30</v>
      </c>
      <c r="J189" s="72">
        <v>30</v>
      </c>
      <c r="K189" s="78">
        <f t="shared" si="22"/>
        <v>0</v>
      </c>
      <c r="L189" s="78">
        <f t="shared" si="23"/>
        <v>1.1000000000000001</v>
      </c>
      <c r="M189" s="45">
        <f t="shared" si="24"/>
        <v>24.8</v>
      </c>
      <c r="N189" s="398"/>
      <c r="O189" s="398"/>
      <c r="P189" s="389"/>
      <c r="Q189" s="398"/>
      <c r="R189" s="389"/>
      <c r="S189" s="389"/>
      <c r="T189" s="389"/>
      <c r="U189" s="389"/>
      <c r="V189" s="389"/>
      <c r="W189" s="389"/>
      <c r="X189" s="389"/>
      <c r="Y189" s="361"/>
      <c r="Z189" s="361"/>
      <c r="AA189" s="361"/>
      <c r="AB189" s="361"/>
      <c r="AC189" s="361"/>
      <c r="AD189" s="74"/>
    </row>
    <row r="190" spans="1:30" s="170" customFormat="1" ht="18" customHeight="1">
      <c r="A190" s="111"/>
      <c r="B190" s="99"/>
      <c r="C190" s="100"/>
      <c r="D190" s="115"/>
      <c r="E190" s="116" t="s">
        <v>352</v>
      </c>
      <c r="F190" s="117" t="s">
        <v>170</v>
      </c>
      <c r="G190" s="156">
        <v>2</v>
      </c>
      <c r="H190" s="132"/>
      <c r="I190" s="132">
        <v>30</v>
      </c>
      <c r="J190" s="72">
        <v>30</v>
      </c>
      <c r="K190" s="78">
        <f t="shared" si="22"/>
        <v>0</v>
      </c>
      <c r="L190" s="78">
        <f t="shared" si="23"/>
        <v>1.1000000000000001</v>
      </c>
      <c r="M190" s="45">
        <f t="shared" si="24"/>
        <v>24.8</v>
      </c>
      <c r="N190" s="398"/>
      <c r="O190" s="398"/>
      <c r="P190" s="389"/>
      <c r="Q190" s="398"/>
      <c r="R190" s="389"/>
      <c r="S190" s="389"/>
      <c r="T190" s="389"/>
      <c r="U190" s="389"/>
      <c r="V190" s="389"/>
      <c r="W190" s="389"/>
      <c r="X190" s="389"/>
      <c r="Y190" s="361"/>
      <c r="Z190" s="361"/>
      <c r="AA190" s="361"/>
      <c r="AB190" s="361"/>
      <c r="AC190" s="361"/>
      <c r="AD190" s="74"/>
    </row>
    <row r="191" spans="1:30" ht="18" customHeight="1">
      <c r="A191" s="111"/>
      <c r="B191" s="99"/>
      <c r="C191" s="100"/>
      <c r="D191" s="115"/>
      <c r="E191" s="116" t="s">
        <v>363</v>
      </c>
      <c r="F191" s="117" t="s">
        <v>292</v>
      </c>
      <c r="G191" s="156">
        <v>2</v>
      </c>
      <c r="H191" s="132">
        <v>30</v>
      </c>
      <c r="I191" s="132">
        <v>60</v>
      </c>
      <c r="J191" s="72">
        <v>40</v>
      </c>
      <c r="K191" s="78">
        <f t="shared" si="18"/>
        <v>1.2</v>
      </c>
      <c r="L191" s="78">
        <f t="shared" si="19"/>
        <v>1.2</v>
      </c>
      <c r="M191" s="45">
        <f t="shared" si="20"/>
        <v>90</v>
      </c>
      <c r="N191" s="398"/>
      <c r="O191" s="398"/>
      <c r="P191" s="363"/>
      <c r="Q191" s="398"/>
      <c r="R191" s="363"/>
      <c r="S191" s="363"/>
      <c r="T191" s="363"/>
      <c r="U191" s="363"/>
      <c r="V191" s="363"/>
      <c r="W191" s="363"/>
      <c r="X191" s="363"/>
      <c r="Y191" s="361"/>
      <c r="Z191" s="361"/>
      <c r="AA191" s="361"/>
      <c r="AB191" s="361"/>
      <c r="AC191" s="361"/>
      <c r="AD191" s="74"/>
    </row>
    <row r="192" spans="1:30" ht="18" customHeight="1">
      <c r="A192" s="111"/>
      <c r="B192" s="99"/>
      <c r="C192" s="100"/>
      <c r="D192" s="115"/>
      <c r="E192" s="116" t="s">
        <v>363</v>
      </c>
      <c r="F192" s="117" t="s">
        <v>270</v>
      </c>
      <c r="G192" s="156">
        <v>2</v>
      </c>
      <c r="H192" s="132">
        <v>30</v>
      </c>
      <c r="I192" s="132">
        <v>60</v>
      </c>
      <c r="J192" s="72">
        <v>40</v>
      </c>
      <c r="K192" s="78">
        <f t="shared" si="18"/>
        <v>1.2</v>
      </c>
      <c r="L192" s="78">
        <f t="shared" si="19"/>
        <v>1.2</v>
      </c>
      <c r="M192" s="45">
        <f t="shared" si="20"/>
        <v>90</v>
      </c>
      <c r="N192" s="398"/>
      <c r="O192" s="398"/>
      <c r="P192" s="389"/>
      <c r="Q192" s="398"/>
      <c r="R192" s="389"/>
      <c r="S192" s="389"/>
      <c r="T192" s="389"/>
      <c r="U192" s="389"/>
      <c r="V192" s="389"/>
      <c r="W192" s="389"/>
      <c r="X192" s="389"/>
      <c r="Y192" s="361"/>
      <c r="Z192" s="361"/>
      <c r="AA192" s="361"/>
      <c r="AB192" s="361"/>
      <c r="AC192" s="361"/>
      <c r="AD192" s="74"/>
    </row>
    <row r="193" spans="1:30" ht="18" customHeight="1">
      <c r="A193" s="111"/>
      <c r="B193" s="99"/>
      <c r="C193" s="100"/>
      <c r="D193" s="115"/>
      <c r="E193" s="116" t="s">
        <v>272</v>
      </c>
      <c r="F193" s="117" t="s">
        <v>183</v>
      </c>
      <c r="G193" s="156">
        <v>2</v>
      </c>
      <c r="H193" s="132">
        <v>45</v>
      </c>
      <c r="I193" s="132">
        <v>30</v>
      </c>
      <c r="J193" s="72">
        <v>40</v>
      </c>
      <c r="K193" s="78">
        <v>1.2</v>
      </c>
      <c r="L193" s="78">
        <v>1.2</v>
      </c>
      <c r="M193" s="45">
        <v>81</v>
      </c>
      <c r="N193" s="398"/>
      <c r="O193" s="398"/>
      <c r="P193" s="389"/>
      <c r="Q193" s="398"/>
      <c r="R193" s="389"/>
      <c r="S193" s="389"/>
      <c r="T193" s="389"/>
      <c r="U193" s="389"/>
      <c r="V193" s="389"/>
      <c r="W193" s="389"/>
      <c r="X193" s="389"/>
      <c r="Y193" s="361"/>
      <c r="Z193" s="361"/>
      <c r="AA193" s="361"/>
      <c r="AB193" s="361"/>
      <c r="AC193" s="361"/>
      <c r="AD193" s="74"/>
    </row>
    <row r="194" spans="1:30" ht="18" hidden="1" customHeight="1">
      <c r="A194" s="111"/>
      <c r="B194" s="99"/>
      <c r="C194" s="100"/>
      <c r="D194" s="115"/>
      <c r="E194" s="116"/>
      <c r="F194" s="117"/>
      <c r="G194" s="156"/>
      <c r="H194" s="132"/>
      <c r="I194" s="132"/>
      <c r="J194" s="72"/>
      <c r="K194" s="78"/>
      <c r="L194" s="78"/>
      <c r="M194" s="45"/>
      <c r="N194" s="398"/>
      <c r="O194" s="398"/>
      <c r="P194" s="389"/>
      <c r="Q194" s="398"/>
      <c r="R194" s="389"/>
      <c r="S194" s="389"/>
      <c r="T194" s="389"/>
      <c r="U194" s="389"/>
      <c r="V194" s="389"/>
      <c r="W194" s="389"/>
      <c r="X194" s="389"/>
      <c r="Y194" s="361"/>
      <c r="Z194" s="361"/>
      <c r="AA194" s="361"/>
      <c r="AB194" s="361"/>
      <c r="AC194" s="361"/>
      <c r="AD194" s="74"/>
    </row>
    <row r="195" spans="1:30" ht="18" hidden="1" customHeight="1">
      <c r="A195" s="111"/>
      <c r="B195" s="99"/>
      <c r="C195" s="100"/>
      <c r="D195" s="115"/>
      <c r="E195" s="116"/>
      <c r="F195" s="117"/>
      <c r="G195" s="156"/>
      <c r="H195" s="132"/>
      <c r="I195" s="132"/>
      <c r="J195" s="72"/>
      <c r="K195" s="78"/>
      <c r="L195" s="78"/>
      <c r="M195" s="45"/>
      <c r="N195" s="398"/>
      <c r="O195" s="398"/>
      <c r="P195" s="363"/>
      <c r="Q195" s="398"/>
      <c r="R195" s="363"/>
      <c r="S195" s="363"/>
      <c r="T195" s="363"/>
      <c r="U195" s="363"/>
      <c r="V195" s="363"/>
      <c r="W195" s="363"/>
      <c r="X195" s="363"/>
      <c r="Y195" s="361"/>
      <c r="Z195" s="361"/>
      <c r="AA195" s="361"/>
      <c r="AB195" s="361"/>
      <c r="AC195" s="361"/>
      <c r="AD195" s="74"/>
    </row>
    <row r="196" spans="1:30" ht="18" hidden="1" customHeight="1">
      <c r="A196" s="111"/>
      <c r="B196" s="99"/>
      <c r="C196" s="100"/>
      <c r="D196" s="115"/>
      <c r="E196" s="116"/>
      <c r="F196" s="117"/>
      <c r="G196" s="156"/>
      <c r="H196" s="132"/>
      <c r="I196" s="132"/>
      <c r="J196" s="72"/>
      <c r="K196" s="78">
        <f t="shared" si="18"/>
        <v>0</v>
      </c>
      <c r="L196" s="78">
        <f t="shared" si="19"/>
        <v>0</v>
      </c>
      <c r="M196" s="45">
        <f t="shared" si="20"/>
        <v>0</v>
      </c>
      <c r="N196" s="398"/>
      <c r="O196" s="398"/>
      <c r="P196" s="363"/>
      <c r="Q196" s="398"/>
      <c r="R196" s="363"/>
      <c r="S196" s="363"/>
      <c r="T196" s="363"/>
      <c r="U196" s="363"/>
      <c r="V196" s="363"/>
      <c r="W196" s="363"/>
      <c r="X196" s="363"/>
      <c r="Y196" s="361"/>
      <c r="Z196" s="361"/>
      <c r="AA196" s="361"/>
      <c r="AB196" s="361"/>
      <c r="AC196" s="361"/>
      <c r="AD196" s="74"/>
    </row>
    <row r="197" spans="1:30" ht="18" hidden="1" customHeight="1">
      <c r="A197" s="111"/>
      <c r="B197" s="99"/>
      <c r="C197" s="100"/>
      <c r="D197" s="115"/>
      <c r="E197" s="116"/>
      <c r="F197" s="117"/>
      <c r="G197" s="156"/>
      <c r="H197" s="132"/>
      <c r="I197" s="132"/>
      <c r="J197" s="72"/>
      <c r="K197" s="78">
        <f t="shared" si="18"/>
        <v>0</v>
      </c>
      <c r="L197" s="78">
        <f t="shared" si="19"/>
        <v>0</v>
      </c>
      <c r="M197" s="45">
        <f t="shared" si="20"/>
        <v>0</v>
      </c>
      <c r="N197" s="398"/>
      <c r="O197" s="398"/>
      <c r="P197" s="363"/>
      <c r="Q197" s="398"/>
      <c r="R197" s="363"/>
      <c r="S197" s="363"/>
      <c r="T197" s="363"/>
      <c r="U197" s="363"/>
      <c r="V197" s="363"/>
      <c r="W197" s="363"/>
      <c r="X197" s="363"/>
      <c r="Y197" s="361"/>
      <c r="Z197" s="361"/>
      <c r="AA197" s="361"/>
      <c r="AB197" s="361"/>
      <c r="AC197" s="361"/>
      <c r="AD197" s="74"/>
    </row>
    <row r="198" spans="1:30" ht="18" hidden="1" customHeight="1">
      <c r="A198" s="111"/>
      <c r="B198" s="99"/>
      <c r="C198" s="100"/>
      <c r="D198" s="115"/>
      <c r="E198" s="116"/>
      <c r="F198" s="117"/>
      <c r="G198" s="156"/>
      <c r="H198" s="132"/>
      <c r="I198" s="132"/>
      <c r="J198" s="72"/>
      <c r="K198" s="78">
        <f t="shared" si="18"/>
        <v>0</v>
      </c>
      <c r="L198" s="78">
        <f t="shared" si="19"/>
        <v>0</v>
      </c>
      <c r="M198" s="45">
        <f t="shared" si="20"/>
        <v>0</v>
      </c>
      <c r="N198" s="398"/>
      <c r="O198" s="398"/>
      <c r="P198" s="363"/>
      <c r="Q198" s="398"/>
      <c r="R198" s="363"/>
      <c r="S198" s="363"/>
      <c r="T198" s="363"/>
      <c r="U198" s="363"/>
      <c r="V198" s="363"/>
      <c r="W198" s="363"/>
      <c r="X198" s="363"/>
      <c r="Y198" s="361"/>
      <c r="Z198" s="361"/>
      <c r="AA198" s="361"/>
      <c r="AB198" s="361"/>
      <c r="AC198" s="361"/>
      <c r="AD198" s="74"/>
    </row>
    <row r="199" spans="1:30" ht="18" hidden="1" customHeight="1">
      <c r="A199" s="111"/>
      <c r="B199" s="99"/>
      <c r="C199" s="100"/>
      <c r="D199" s="115"/>
      <c r="E199" s="116"/>
      <c r="F199" s="117"/>
      <c r="G199" s="156"/>
      <c r="H199" s="132"/>
      <c r="I199" s="132"/>
      <c r="J199" s="72"/>
      <c r="K199" s="78">
        <f t="shared" si="18"/>
        <v>0</v>
      </c>
      <c r="L199" s="78">
        <f t="shared" si="19"/>
        <v>0</v>
      </c>
      <c r="M199" s="45">
        <f t="shared" si="20"/>
        <v>0</v>
      </c>
      <c r="N199" s="398"/>
      <c r="O199" s="398"/>
      <c r="P199" s="363"/>
      <c r="Q199" s="398"/>
      <c r="R199" s="363"/>
      <c r="S199" s="363"/>
      <c r="T199" s="363"/>
      <c r="U199" s="363"/>
      <c r="V199" s="363"/>
      <c r="W199" s="363"/>
      <c r="X199" s="363"/>
      <c r="Y199" s="361"/>
      <c r="Z199" s="361"/>
      <c r="AA199" s="361"/>
      <c r="AB199" s="361"/>
      <c r="AC199" s="361"/>
      <c r="AD199" s="74"/>
    </row>
    <row r="200" spans="1:30" ht="18" hidden="1" customHeight="1">
      <c r="A200" s="111"/>
      <c r="B200" s="99"/>
      <c r="C200" s="100"/>
      <c r="D200" s="115"/>
      <c r="E200" s="116"/>
      <c r="F200" s="117"/>
      <c r="G200" s="156"/>
      <c r="H200" s="132"/>
      <c r="I200" s="132"/>
      <c r="J200" s="72"/>
      <c r="K200" s="78">
        <f t="shared" si="18"/>
        <v>0</v>
      </c>
      <c r="L200" s="78">
        <f t="shared" si="19"/>
        <v>0</v>
      </c>
      <c r="M200" s="45">
        <f t="shared" si="20"/>
        <v>0</v>
      </c>
      <c r="N200" s="398"/>
      <c r="O200" s="398"/>
      <c r="P200" s="363"/>
      <c r="Q200" s="398"/>
      <c r="R200" s="389"/>
      <c r="S200" s="389"/>
      <c r="T200" s="389"/>
      <c r="U200" s="389"/>
      <c r="V200" s="389"/>
      <c r="W200" s="389"/>
      <c r="X200" s="389"/>
      <c r="Y200" s="361"/>
      <c r="Z200" s="361"/>
      <c r="AA200" s="361"/>
      <c r="AB200" s="361"/>
      <c r="AC200" s="361"/>
      <c r="AD200" s="74"/>
    </row>
    <row r="201" spans="1:30" ht="18" customHeight="1">
      <c r="A201" s="94">
        <v>10</v>
      </c>
      <c r="B201" s="256" t="s">
        <v>290</v>
      </c>
      <c r="C201" s="257" t="s">
        <v>291</v>
      </c>
      <c r="D201" s="115">
        <v>71400180401</v>
      </c>
      <c r="E201" s="116" t="s">
        <v>269</v>
      </c>
      <c r="F201" s="117" t="s">
        <v>292</v>
      </c>
      <c r="G201" s="156">
        <v>1</v>
      </c>
      <c r="H201" s="132">
        <v>15</v>
      </c>
      <c r="I201" s="132">
        <v>60</v>
      </c>
      <c r="J201" s="72">
        <v>47</v>
      </c>
      <c r="K201" s="78">
        <f t="shared" si="18"/>
        <v>1.2</v>
      </c>
      <c r="L201" s="78">
        <f t="shared" si="19"/>
        <v>1.2</v>
      </c>
      <c r="M201" s="45">
        <f t="shared" si="20"/>
        <v>72</v>
      </c>
      <c r="N201" s="397">
        <v>64.5</v>
      </c>
      <c r="O201" s="397">
        <v>0</v>
      </c>
      <c r="P201" s="375">
        <f>SUM(M201:M220)+N201+O201</f>
        <v>864.09999999999991</v>
      </c>
      <c r="Q201" s="397">
        <v>0</v>
      </c>
      <c r="R201" s="375">
        <v>0</v>
      </c>
      <c r="S201" s="379">
        <v>430</v>
      </c>
      <c r="T201" s="381">
        <v>430</v>
      </c>
      <c r="U201" s="379">
        <v>112</v>
      </c>
      <c r="V201" s="377">
        <v>112</v>
      </c>
      <c r="W201" s="379">
        <v>56</v>
      </c>
      <c r="X201" s="381">
        <v>56</v>
      </c>
      <c r="Y201" s="395">
        <f t="shared" ref="Y201" si="25">ROUND((P201-T201),1)</f>
        <v>434.1</v>
      </c>
      <c r="Z201" s="392">
        <f>IF(OR(SUM(V201:V220)="",SUM(Q201:Q220)=""),0,IF(OR(SUM(U201:U220)=320,SUM(V201:V220)&gt;0),ROUND((SUM(Q201:Q220)-SUM(V201:V220)),1),0))</f>
        <v>-112</v>
      </c>
      <c r="AA201" s="392">
        <f>IF(OR(SUM(X201:X220)="",SUM(R201:R220)=""),0,IF(OR(SUM(W201:W220)=160,SUM(X201:X220)&gt;0),ROUND((SUM(R201:R220)-SUM(X201:X220)),1),0))</f>
        <v>-56</v>
      </c>
      <c r="AB201" s="407"/>
      <c r="AC201" s="393">
        <f>SUM(Y201:AA220)</f>
        <v>266.10000000000002</v>
      </c>
      <c r="AD201" s="74"/>
    </row>
    <row r="202" spans="1:30" ht="18" customHeight="1">
      <c r="A202" s="111"/>
      <c r="B202" s="99"/>
      <c r="C202" s="100"/>
      <c r="D202" s="115">
        <v>71400174201</v>
      </c>
      <c r="E202" s="116" t="s">
        <v>272</v>
      </c>
      <c r="F202" s="117" t="s">
        <v>247</v>
      </c>
      <c r="G202" s="156">
        <v>1</v>
      </c>
      <c r="H202" s="132">
        <v>18</v>
      </c>
      <c r="I202" s="132">
        <v>54</v>
      </c>
      <c r="J202" s="72">
        <v>70</v>
      </c>
      <c r="K202" s="78">
        <f t="shared" si="18"/>
        <v>1.3</v>
      </c>
      <c r="L202" s="78">
        <f t="shared" si="19"/>
        <v>1.2</v>
      </c>
      <c r="M202" s="45">
        <f t="shared" si="20"/>
        <v>72</v>
      </c>
      <c r="N202" s="398"/>
      <c r="O202" s="398"/>
      <c r="P202" s="363"/>
      <c r="Q202" s="398"/>
      <c r="R202" s="363"/>
      <c r="S202" s="363"/>
      <c r="T202" s="363"/>
      <c r="U202" s="363"/>
      <c r="V202" s="363"/>
      <c r="W202" s="363"/>
      <c r="X202" s="363"/>
      <c r="Y202" s="361"/>
      <c r="Z202" s="361"/>
      <c r="AA202" s="361"/>
      <c r="AB202" s="361"/>
      <c r="AC202" s="361"/>
      <c r="AD202" s="74"/>
    </row>
    <row r="203" spans="1:30" ht="18" customHeight="1">
      <c r="A203" s="111"/>
      <c r="B203" s="99"/>
      <c r="C203" s="100"/>
      <c r="D203" s="115">
        <v>21100180601</v>
      </c>
      <c r="E203" s="116" t="s">
        <v>293</v>
      </c>
      <c r="F203" s="117" t="s">
        <v>170</v>
      </c>
      <c r="G203" s="156">
        <v>1</v>
      </c>
      <c r="H203" s="132">
        <v>15</v>
      </c>
      <c r="I203" s="132"/>
      <c r="J203" s="72">
        <v>67</v>
      </c>
      <c r="K203" s="78">
        <f t="shared" si="18"/>
        <v>1.3</v>
      </c>
      <c r="L203" s="78">
        <f t="shared" si="19"/>
        <v>0</v>
      </c>
      <c r="M203" s="45">
        <f t="shared" si="20"/>
        <v>19.5</v>
      </c>
      <c r="N203" s="398"/>
      <c r="O203" s="398"/>
      <c r="P203" s="363"/>
      <c r="Q203" s="398"/>
      <c r="R203" s="363"/>
      <c r="S203" s="363"/>
      <c r="T203" s="363"/>
      <c r="U203" s="363"/>
      <c r="V203" s="363"/>
      <c r="W203" s="363"/>
      <c r="X203" s="363"/>
      <c r="Y203" s="361"/>
      <c r="Z203" s="361"/>
      <c r="AA203" s="361"/>
      <c r="AB203" s="361"/>
      <c r="AC203" s="361"/>
      <c r="AD203" s="74"/>
    </row>
    <row r="204" spans="1:30" s="183" customFormat="1" ht="18" customHeight="1">
      <c r="A204" s="111"/>
      <c r="B204" s="99"/>
      <c r="C204" s="100"/>
      <c r="D204" s="115">
        <v>21100180601</v>
      </c>
      <c r="E204" s="116" t="s">
        <v>441</v>
      </c>
      <c r="F204" s="117" t="s">
        <v>439</v>
      </c>
      <c r="G204" s="156">
        <v>1</v>
      </c>
      <c r="H204" s="132"/>
      <c r="I204" s="132">
        <v>30</v>
      </c>
      <c r="J204" s="72">
        <v>67</v>
      </c>
      <c r="K204" s="78">
        <f t="shared" si="18"/>
        <v>0</v>
      </c>
      <c r="L204" s="78">
        <f t="shared" si="19"/>
        <v>1.2</v>
      </c>
      <c r="M204" s="45">
        <f t="shared" si="20"/>
        <v>27</v>
      </c>
      <c r="N204" s="398"/>
      <c r="O204" s="398"/>
      <c r="P204" s="389"/>
      <c r="Q204" s="398"/>
      <c r="R204" s="389"/>
      <c r="S204" s="389"/>
      <c r="T204" s="389"/>
      <c r="U204" s="389"/>
      <c r="V204" s="389"/>
      <c r="W204" s="389"/>
      <c r="X204" s="389"/>
      <c r="Y204" s="361"/>
      <c r="Z204" s="361"/>
      <c r="AA204" s="361"/>
      <c r="AB204" s="361"/>
      <c r="AC204" s="361"/>
      <c r="AD204" s="74"/>
    </row>
    <row r="205" spans="1:30" s="183" customFormat="1" ht="18" customHeight="1">
      <c r="A205" s="111"/>
      <c r="B205" s="99"/>
      <c r="C205" s="100"/>
      <c r="D205" s="115">
        <v>21100180601</v>
      </c>
      <c r="E205" s="116" t="s">
        <v>442</v>
      </c>
      <c r="F205" s="117" t="s">
        <v>440</v>
      </c>
      <c r="G205" s="156">
        <v>1</v>
      </c>
      <c r="H205" s="132"/>
      <c r="I205" s="132">
        <v>30</v>
      </c>
      <c r="J205" s="72">
        <v>67</v>
      </c>
      <c r="K205" s="78">
        <f t="shared" si="18"/>
        <v>0</v>
      </c>
      <c r="L205" s="78">
        <f t="shared" si="19"/>
        <v>1.2</v>
      </c>
      <c r="M205" s="45">
        <f t="shared" si="20"/>
        <v>27</v>
      </c>
      <c r="N205" s="398"/>
      <c r="O205" s="398"/>
      <c r="P205" s="389"/>
      <c r="Q205" s="398"/>
      <c r="R205" s="389"/>
      <c r="S205" s="389"/>
      <c r="T205" s="389"/>
      <c r="U205" s="389"/>
      <c r="V205" s="389"/>
      <c r="W205" s="389"/>
      <c r="X205" s="389"/>
      <c r="Y205" s="361"/>
      <c r="Z205" s="361"/>
      <c r="AA205" s="361"/>
      <c r="AB205" s="361"/>
      <c r="AC205" s="361"/>
      <c r="AD205" s="74"/>
    </row>
    <row r="206" spans="1:30" ht="18" customHeight="1">
      <c r="A206" s="111"/>
      <c r="B206" s="99"/>
      <c r="C206" s="100"/>
      <c r="D206" s="115">
        <v>21100180701</v>
      </c>
      <c r="E206" s="116" t="s">
        <v>294</v>
      </c>
      <c r="F206" s="117" t="s">
        <v>170</v>
      </c>
      <c r="G206" s="156">
        <v>1</v>
      </c>
      <c r="H206" s="132">
        <v>15</v>
      </c>
      <c r="I206" s="132"/>
      <c r="J206" s="72">
        <v>67</v>
      </c>
      <c r="K206" s="78">
        <f t="shared" si="18"/>
        <v>1.3</v>
      </c>
      <c r="L206" s="78">
        <f t="shared" si="19"/>
        <v>0</v>
      </c>
      <c r="M206" s="45">
        <f t="shared" si="20"/>
        <v>19.5</v>
      </c>
      <c r="N206" s="398"/>
      <c r="O206" s="398"/>
      <c r="P206" s="363"/>
      <c r="Q206" s="398"/>
      <c r="R206" s="363"/>
      <c r="S206" s="363"/>
      <c r="T206" s="363"/>
      <c r="U206" s="363"/>
      <c r="V206" s="363"/>
      <c r="W206" s="363"/>
      <c r="X206" s="363"/>
      <c r="Y206" s="361"/>
      <c r="Z206" s="361"/>
      <c r="AA206" s="361"/>
      <c r="AB206" s="361"/>
      <c r="AC206" s="361"/>
      <c r="AD206" s="74"/>
    </row>
    <row r="207" spans="1:30" s="183" customFormat="1" ht="18" customHeight="1">
      <c r="A207" s="111"/>
      <c r="B207" s="99"/>
      <c r="C207" s="100"/>
      <c r="D207" s="115">
        <v>21100180701</v>
      </c>
      <c r="E207" s="116" t="s">
        <v>443</v>
      </c>
      <c r="F207" s="117" t="s">
        <v>439</v>
      </c>
      <c r="G207" s="156">
        <v>1</v>
      </c>
      <c r="H207" s="132"/>
      <c r="I207" s="132">
        <v>30</v>
      </c>
      <c r="J207" s="72">
        <v>67</v>
      </c>
      <c r="K207" s="78">
        <f t="shared" si="18"/>
        <v>0</v>
      </c>
      <c r="L207" s="78">
        <f t="shared" si="19"/>
        <v>1.2</v>
      </c>
      <c r="M207" s="45">
        <f t="shared" si="20"/>
        <v>27</v>
      </c>
      <c r="N207" s="398"/>
      <c r="O207" s="398"/>
      <c r="P207" s="389"/>
      <c r="Q207" s="398"/>
      <c r="R207" s="389"/>
      <c r="S207" s="389"/>
      <c r="T207" s="389"/>
      <c r="U207" s="389"/>
      <c r="V207" s="389"/>
      <c r="W207" s="389"/>
      <c r="X207" s="389"/>
      <c r="Y207" s="361"/>
      <c r="Z207" s="361"/>
      <c r="AA207" s="361"/>
      <c r="AB207" s="361"/>
      <c r="AC207" s="361"/>
      <c r="AD207" s="74"/>
    </row>
    <row r="208" spans="1:30" s="183" customFormat="1" ht="18" customHeight="1">
      <c r="A208" s="111"/>
      <c r="B208" s="99"/>
      <c r="C208" s="100"/>
      <c r="D208" s="115">
        <v>21100180701</v>
      </c>
      <c r="E208" s="116" t="s">
        <v>444</v>
      </c>
      <c r="F208" s="117" t="s">
        <v>440</v>
      </c>
      <c r="G208" s="156">
        <v>1</v>
      </c>
      <c r="H208" s="132"/>
      <c r="I208" s="132">
        <v>30</v>
      </c>
      <c r="J208" s="72">
        <v>67</v>
      </c>
      <c r="K208" s="78">
        <f t="shared" si="18"/>
        <v>0</v>
      </c>
      <c r="L208" s="78">
        <f t="shared" si="19"/>
        <v>1.2</v>
      </c>
      <c r="M208" s="45">
        <f t="shared" si="20"/>
        <v>27</v>
      </c>
      <c r="N208" s="398"/>
      <c r="O208" s="398"/>
      <c r="P208" s="389"/>
      <c r="Q208" s="398"/>
      <c r="R208" s="389"/>
      <c r="S208" s="389"/>
      <c r="T208" s="389"/>
      <c r="U208" s="389"/>
      <c r="V208" s="389"/>
      <c r="W208" s="389"/>
      <c r="X208" s="389"/>
      <c r="Y208" s="361"/>
      <c r="Z208" s="361"/>
      <c r="AA208" s="361"/>
      <c r="AB208" s="361"/>
      <c r="AC208" s="361"/>
      <c r="AD208" s="74"/>
    </row>
    <row r="209" spans="1:30" ht="18" customHeight="1">
      <c r="A209" s="111"/>
      <c r="B209" s="99"/>
      <c r="C209" s="100"/>
      <c r="D209" s="115">
        <v>71400119908</v>
      </c>
      <c r="E209" s="116" t="s">
        <v>159</v>
      </c>
      <c r="F209" s="117" t="s">
        <v>295</v>
      </c>
      <c r="G209" s="156">
        <v>1</v>
      </c>
      <c r="H209" s="132">
        <v>30</v>
      </c>
      <c r="I209" s="132">
        <v>60</v>
      </c>
      <c r="J209" s="72">
        <v>52</v>
      </c>
      <c r="K209" s="78">
        <f t="shared" si="18"/>
        <v>1.2</v>
      </c>
      <c r="L209" s="78">
        <f t="shared" si="19"/>
        <v>1.2</v>
      </c>
      <c r="M209" s="45">
        <f t="shared" si="20"/>
        <v>90</v>
      </c>
      <c r="N209" s="398"/>
      <c r="O209" s="398"/>
      <c r="P209" s="363"/>
      <c r="Q209" s="398"/>
      <c r="R209" s="363"/>
      <c r="S209" s="363"/>
      <c r="T209" s="363"/>
      <c r="U209" s="363"/>
      <c r="V209" s="363"/>
      <c r="W209" s="363"/>
      <c r="X209" s="363"/>
      <c r="Y209" s="361"/>
      <c r="Z209" s="361"/>
      <c r="AA209" s="361"/>
      <c r="AB209" s="361"/>
      <c r="AC209" s="361"/>
      <c r="AD209" s="74"/>
    </row>
    <row r="210" spans="1:30" ht="18" customHeight="1">
      <c r="A210" s="111"/>
      <c r="B210" s="99"/>
      <c r="C210" s="100"/>
      <c r="D210" s="115">
        <v>71400119911</v>
      </c>
      <c r="E210" s="116" t="s">
        <v>296</v>
      </c>
      <c r="F210" s="117" t="s">
        <v>297</v>
      </c>
      <c r="G210" s="156">
        <v>1</v>
      </c>
      <c r="H210" s="132">
        <v>30</v>
      </c>
      <c r="I210" s="132">
        <v>60</v>
      </c>
      <c r="J210" s="72">
        <v>49</v>
      </c>
      <c r="K210" s="78">
        <f t="shared" si="18"/>
        <v>1.2</v>
      </c>
      <c r="L210" s="78">
        <f t="shared" si="19"/>
        <v>1.2</v>
      </c>
      <c r="M210" s="45">
        <f t="shared" si="20"/>
        <v>90</v>
      </c>
      <c r="N210" s="398"/>
      <c r="O210" s="398"/>
      <c r="P210" s="363"/>
      <c r="Q210" s="398"/>
      <c r="R210" s="363"/>
      <c r="S210" s="363"/>
      <c r="T210" s="363"/>
      <c r="U210" s="363"/>
      <c r="V210" s="363"/>
      <c r="W210" s="363"/>
      <c r="X210" s="363"/>
      <c r="Y210" s="361"/>
      <c r="Z210" s="361"/>
      <c r="AA210" s="361"/>
      <c r="AB210" s="361"/>
      <c r="AC210" s="361"/>
      <c r="AD210" s="74"/>
    </row>
    <row r="211" spans="1:30" ht="18" customHeight="1">
      <c r="A211" s="111"/>
      <c r="B211" s="99"/>
      <c r="C211" s="100"/>
      <c r="D211" s="115">
        <v>71400182801</v>
      </c>
      <c r="E211" s="116" t="s">
        <v>350</v>
      </c>
      <c r="F211" s="117" t="s">
        <v>170</v>
      </c>
      <c r="G211" s="156">
        <v>2</v>
      </c>
      <c r="H211" s="132">
        <v>30</v>
      </c>
      <c r="I211" s="132"/>
      <c r="J211" s="72">
        <v>60</v>
      </c>
      <c r="K211" s="78">
        <f t="shared" ref="K211:K273" si="26">IF(OR(LEFT(E211,2)="ĐA",LEFT(E211,2)="DA",LEFT(E211,5)="Đồ án",LEFT(E211,5)="Đồán ",LEFT(E211,9)="Sinh hoạt",LEFT(E211,9)="sinh hoạt",LEFT(E211,6)="Cố vấn",LEFT(E211,6)="cố vấn",LEFT(E211,4)="cvht",LEFT(E211,4)="CVHT",LEFT(E211,4)="shcn",LEFT(E211,4)="SHCN"),0,(IF(AND(H211&gt;0,J211&gt;0),IF(J211&gt;60,1.3,IF(J211&gt;35,1.2,1)),0)))</f>
        <v>1.2</v>
      </c>
      <c r="L211" s="78">
        <f t="shared" ref="L211:L273" si="27">IF(OR(LEFT(E211,2)="ĐA",LEFT(E211,2)="DA",LEFT(E211,5)="Đồ án",LEFT(E211,5)="Đồán "),0,IF(AND(J211&gt;0,I211&gt;0),IF(AND(OR(LEFT(E211,4)="GDQP",LEFT(E211,4)="gdqp",LEFT(E211,19)="Giáo dục quốc phòng"),J211&gt;50),1.3,IF(J211&gt;35,1.2,IF(J211&gt;29,1.1,1))),0))</f>
        <v>0</v>
      </c>
      <c r="M211" s="45">
        <f t="shared" ref="M211:M273" si="28">ROUND(IF(OR(LEFT(E211,2)="ĐA",LEFT(E211,2)="DA",LEFT(E211,5)="Đồ án",LEFT(E211,5)="Đồán "),J211*0.5,(IF(H211&gt;0,H211*K211,"0")+IF(I211&gt;0,(I211*0.75)*L211,"0"))),1)</f>
        <v>36</v>
      </c>
      <c r="N211" s="398"/>
      <c r="O211" s="398"/>
      <c r="P211" s="363"/>
      <c r="Q211" s="398"/>
      <c r="R211" s="363"/>
      <c r="S211" s="363"/>
      <c r="T211" s="363"/>
      <c r="U211" s="363"/>
      <c r="V211" s="363"/>
      <c r="W211" s="363"/>
      <c r="X211" s="363"/>
      <c r="Y211" s="361"/>
      <c r="Z211" s="361"/>
      <c r="AA211" s="361"/>
      <c r="AB211" s="361"/>
      <c r="AC211" s="361"/>
      <c r="AD211" s="74"/>
    </row>
    <row r="212" spans="1:30" s="170" customFormat="1" ht="18" customHeight="1">
      <c r="A212" s="111"/>
      <c r="B212" s="99"/>
      <c r="C212" s="100"/>
      <c r="D212" s="115">
        <v>71400182801</v>
      </c>
      <c r="E212" s="116" t="s">
        <v>357</v>
      </c>
      <c r="F212" s="117" t="s">
        <v>170</v>
      </c>
      <c r="G212" s="156">
        <v>2</v>
      </c>
      <c r="H212" s="132"/>
      <c r="I212" s="132">
        <v>30</v>
      </c>
      <c r="J212" s="72">
        <v>30</v>
      </c>
      <c r="K212" s="78">
        <f t="shared" si="26"/>
        <v>0</v>
      </c>
      <c r="L212" s="78">
        <f t="shared" si="27"/>
        <v>1.1000000000000001</v>
      </c>
      <c r="M212" s="45">
        <f t="shared" si="28"/>
        <v>24.8</v>
      </c>
      <c r="N212" s="398"/>
      <c r="O212" s="398"/>
      <c r="P212" s="389"/>
      <c r="Q212" s="398"/>
      <c r="R212" s="389"/>
      <c r="S212" s="389"/>
      <c r="T212" s="389"/>
      <c r="U212" s="389"/>
      <c r="V212" s="389"/>
      <c r="W212" s="389"/>
      <c r="X212" s="389"/>
      <c r="Y212" s="361"/>
      <c r="Z212" s="361"/>
      <c r="AA212" s="361"/>
      <c r="AB212" s="361"/>
      <c r="AC212" s="361"/>
      <c r="AD212" s="74"/>
    </row>
    <row r="213" spans="1:30" s="170" customFormat="1" ht="18" customHeight="1">
      <c r="A213" s="111"/>
      <c r="B213" s="99"/>
      <c r="C213" s="100"/>
      <c r="D213" s="115">
        <v>71400182801</v>
      </c>
      <c r="E213" s="116" t="s">
        <v>358</v>
      </c>
      <c r="F213" s="117" t="s">
        <v>170</v>
      </c>
      <c r="G213" s="156">
        <v>2</v>
      </c>
      <c r="H213" s="132"/>
      <c r="I213" s="132">
        <v>30</v>
      </c>
      <c r="J213" s="72">
        <v>30</v>
      </c>
      <c r="K213" s="78">
        <f t="shared" si="26"/>
        <v>0</v>
      </c>
      <c r="L213" s="78">
        <f t="shared" si="27"/>
        <v>1.1000000000000001</v>
      </c>
      <c r="M213" s="45">
        <f t="shared" si="28"/>
        <v>24.8</v>
      </c>
      <c r="N213" s="398"/>
      <c r="O213" s="398"/>
      <c r="P213" s="389"/>
      <c r="Q213" s="398"/>
      <c r="R213" s="389"/>
      <c r="S213" s="389"/>
      <c r="T213" s="389"/>
      <c r="U213" s="389"/>
      <c r="V213" s="389"/>
      <c r="W213" s="389"/>
      <c r="X213" s="389"/>
      <c r="Y213" s="361"/>
      <c r="Z213" s="361"/>
      <c r="AA213" s="361"/>
      <c r="AB213" s="361"/>
      <c r="AC213" s="361"/>
      <c r="AD213" s="74"/>
    </row>
    <row r="214" spans="1:30" ht="18" customHeight="1">
      <c r="A214" s="111"/>
      <c r="B214" s="99"/>
      <c r="C214" s="100"/>
      <c r="D214" s="115">
        <v>71400182801</v>
      </c>
      <c r="E214" s="116" t="s">
        <v>350</v>
      </c>
      <c r="F214" s="117" t="s">
        <v>292</v>
      </c>
      <c r="G214" s="156">
        <v>2</v>
      </c>
      <c r="H214" s="132">
        <v>30</v>
      </c>
      <c r="I214" s="132">
        <v>30</v>
      </c>
      <c r="J214" s="72">
        <v>40</v>
      </c>
      <c r="K214" s="78">
        <f t="shared" si="26"/>
        <v>1.2</v>
      </c>
      <c r="L214" s="78">
        <f t="shared" si="27"/>
        <v>1.2</v>
      </c>
      <c r="M214" s="45">
        <f t="shared" si="28"/>
        <v>63</v>
      </c>
      <c r="N214" s="398"/>
      <c r="O214" s="398"/>
      <c r="P214" s="389"/>
      <c r="Q214" s="398"/>
      <c r="R214" s="389"/>
      <c r="S214" s="389"/>
      <c r="T214" s="389"/>
      <c r="U214" s="389"/>
      <c r="V214" s="389"/>
      <c r="W214" s="389"/>
      <c r="X214" s="389"/>
      <c r="Y214" s="361"/>
      <c r="Z214" s="361"/>
      <c r="AA214" s="361"/>
      <c r="AB214" s="361"/>
      <c r="AC214" s="361"/>
      <c r="AD214" s="74"/>
    </row>
    <row r="215" spans="1:30" ht="18" customHeight="1">
      <c r="A215" s="111"/>
      <c r="B215" s="99"/>
      <c r="C215" s="100"/>
      <c r="D215" s="115">
        <v>71400182802</v>
      </c>
      <c r="E215" s="116" t="s">
        <v>350</v>
      </c>
      <c r="F215" s="117" t="s">
        <v>270</v>
      </c>
      <c r="G215" s="156">
        <v>2</v>
      </c>
      <c r="H215" s="132">
        <v>30</v>
      </c>
      <c r="I215" s="132">
        <v>30</v>
      </c>
      <c r="J215" s="72">
        <v>40</v>
      </c>
      <c r="K215" s="78">
        <f t="shared" si="26"/>
        <v>1.2</v>
      </c>
      <c r="L215" s="78">
        <f t="shared" si="27"/>
        <v>1.2</v>
      </c>
      <c r="M215" s="45">
        <f t="shared" si="28"/>
        <v>63</v>
      </c>
      <c r="N215" s="398"/>
      <c r="O215" s="398"/>
      <c r="P215" s="389"/>
      <c r="Q215" s="398"/>
      <c r="R215" s="389"/>
      <c r="S215" s="389"/>
      <c r="T215" s="389"/>
      <c r="U215" s="389"/>
      <c r="V215" s="389"/>
      <c r="W215" s="389"/>
      <c r="X215" s="389"/>
      <c r="Y215" s="361"/>
      <c r="Z215" s="361"/>
      <c r="AA215" s="361"/>
      <c r="AB215" s="361"/>
      <c r="AC215" s="361"/>
      <c r="AD215" s="74"/>
    </row>
    <row r="216" spans="1:30" ht="18" customHeight="1">
      <c r="A216" s="111"/>
      <c r="B216" s="99"/>
      <c r="C216" s="100"/>
      <c r="D216" s="115">
        <v>21100181001</v>
      </c>
      <c r="E216" s="116" t="s">
        <v>347</v>
      </c>
      <c r="F216" s="117" t="s">
        <v>170</v>
      </c>
      <c r="G216" s="156">
        <v>2</v>
      </c>
      <c r="H216" s="132">
        <v>15</v>
      </c>
      <c r="I216" s="132"/>
      <c r="J216" s="72">
        <v>60</v>
      </c>
      <c r="K216" s="78">
        <f t="shared" si="26"/>
        <v>1.2</v>
      </c>
      <c r="L216" s="78">
        <f t="shared" si="27"/>
        <v>0</v>
      </c>
      <c r="M216" s="45">
        <f t="shared" si="28"/>
        <v>18</v>
      </c>
      <c r="N216" s="398"/>
      <c r="O216" s="398"/>
      <c r="P216" s="389"/>
      <c r="Q216" s="398"/>
      <c r="R216" s="389"/>
      <c r="S216" s="389"/>
      <c r="T216" s="389"/>
      <c r="U216" s="389"/>
      <c r="V216" s="389"/>
      <c r="W216" s="389"/>
      <c r="X216" s="389"/>
      <c r="Y216" s="361"/>
      <c r="Z216" s="361"/>
      <c r="AA216" s="361"/>
      <c r="AB216" s="361"/>
      <c r="AC216" s="361"/>
      <c r="AD216" s="74"/>
    </row>
    <row r="217" spans="1:30" ht="18" customHeight="1">
      <c r="A217" s="111"/>
      <c r="B217" s="99"/>
      <c r="C217" s="100"/>
      <c r="D217" s="115">
        <v>21100181001</v>
      </c>
      <c r="E217" s="116" t="s">
        <v>353</v>
      </c>
      <c r="F217" s="117" t="s">
        <v>170</v>
      </c>
      <c r="G217" s="156">
        <v>2</v>
      </c>
      <c r="H217" s="132"/>
      <c r="I217" s="132">
        <v>60</v>
      </c>
      <c r="J217" s="72">
        <v>30</v>
      </c>
      <c r="K217" s="78">
        <f t="shared" si="26"/>
        <v>0</v>
      </c>
      <c r="L217" s="78">
        <f t="shared" si="27"/>
        <v>1.1000000000000001</v>
      </c>
      <c r="M217" s="45">
        <f t="shared" si="28"/>
        <v>49.5</v>
      </c>
      <c r="N217" s="398"/>
      <c r="O217" s="398"/>
      <c r="P217" s="389"/>
      <c r="Q217" s="398"/>
      <c r="R217" s="389"/>
      <c r="S217" s="389"/>
      <c r="T217" s="389"/>
      <c r="U217" s="389"/>
      <c r="V217" s="389"/>
      <c r="W217" s="389"/>
      <c r="X217" s="389"/>
      <c r="Y217" s="361"/>
      <c r="Z217" s="361"/>
      <c r="AA217" s="361"/>
      <c r="AB217" s="361"/>
      <c r="AC217" s="361"/>
      <c r="AD217" s="74"/>
    </row>
    <row r="218" spans="1:30" ht="18" customHeight="1">
      <c r="A218" s="111"/>
      <c r="B218" s="99"/>
      <c r="C218" s="100"/>
      <c r="D218" s="115">
        <v>21100181001</v>
      </c>
      <c r="E218" s="116" t="s">
        <v>354</v>
      </c>
      <c r="F218" s="117" t="s">
        <v>170</v>
      </c>
      <c r="G218" s="156">
        <v>2</v>
      </c>
      <c r="H218" s="132"/>
      <c r="I218" s="132">
        <v>60</v>
      </c>
      <c r="J218" s="72">
        <v>30</v>
      </c>
      <c r="K218" s="78">
        <f t="shared" si="26"/>
        <v>0</v>
      </c>
      <c r="L218" s="78">
        <f t="shared" si="27"/>
        <v>1.1000000000000001</v>
      </c>
      <c r="M218" s="45">
        <f t="shared" si="28"/>
        <v>49.5</v>
      </c>
      <c r="N218" s="398"/>
      <c r="O218" s="398"/>
      <c r="P218" s="389"/>
      <c r="Q218" s="398"/>
      <c r="R218" s="389"/>
      <c r="S218" s="389"/>
      <c r="T218" s="389"/>
      <c r="U218" s="389"/>
      <c r="V218" s="389"/>
      <c r="W218" s="389"/>
      <c r="X218" s="389"/>
      <c r="Y218" s="361"/>
      <c r="Z218" s="361"/>
      <c r="AA218" s="361"/>
      <c r="AB218" s="361"/>
      <c r="AC218" s="361"/>
      <c r="AD218" s="74"/>
    </row>
    <row r="219" spans="1:30" s="183" customFormat="1" ht="18" hidden="1" customHeight="1">
      <c r="A219" s="111"/>
      <c r="B219" s="99"/>
      <c r="C219" s="100"/>
      <c r="D219" s="115"/>
      <c r="E219" s="116"/>
      <c r="F219" s="117"/>
      <c r="G219" s="156"/>
      <c r="H219" s="132"/>
      <c r="I219" s="132"/>
      <c r="J219" s="72"/>
      <c r="K219" s="78"/>
      <c r="L219" s="78"/>
      <c r="M219" s="45"/>
      <c r="N219" s="398"/>
      <c r="O219" s="398"/>
      <c r="P219" s="389"/>
      <c r="Q219" s="398"/>
      <c r="R219" s="389"/>
      <c r="S219" s="389"/>
      <c r="T219" s="389"/>
      <c r="U219" s="389"/>
      <c r="V219" s="389"/>
      <c r="W219" s="389"/>
      <c r="X219" s="389"/>
      <c r="Y219" s="361"/>
      <c r="Z219" s="361"/>
      <c r="AA219" s="361"/>
      <c r="AB219" s="361"/>
      <c r="AC219" s="361"/>
      <c r="AD219" s="74"/>
    </row>
    <row r="220" spans="1:30" ht="18" hidden="1" customHeight="1">
      <c r="A220" s="111"/>
      <c r="B220" s="99"/>
      <c r="C220" s="100"/>
      <c r="D220" s="115"/>
      <c r="E220" s="116"/>
      <c r="F220" s="117"/>
      <c r="G220" s="156"/>
      <c r="H220" s="132"/>
      <c r="I220" s="132"/>
      <c r="J220" s="72"/>
      <c r="K220" s="78"/>
      <c r="L220" s="78"/>
      <c r="M220" s="45"/>
      <c r="N220" s="398"/>
      <c r="O220" s="398"/>
      <c r="P220" s="363"/>
      <c r="Q220" s="398"/>
      <c r="R220" s="363"/>
      <c r="S220" s="363"/>
      <c r="T220" s="363"/>
      <c r="U220" s="363"/>
      <c r="V220" s="363"/>
      <c r="W220" s="363"/>
      <c r="X220" s="363"/>
      <c r="Y220" s="361"/>
      <c r="Z220" s="361"/>
      <c r="AA220" s="361"/>
      <c r="AB220" s="361"/>
      <c r="AC220" s="361"/>
      <c r="AD220" s="74"/>
    </row>
    <row r="221" spans="1:30" ht="18" customHeight="1">
      <c r="A221" s="94">
        <v>11</v>
      </c>
      <c r="B221" s="82" t="s">
        <v>94</v>
      </c>
      <c r="C221" s="91" t="s">
        <v>95</v>
      </c>
      <c r="D221" s="42">
        <v>41000092601</v>
      </c>
      <c r="E221" s="43" t="s">
        <v>238</v>
      </c>
      <c r="F221" s="44" t="s">
        <v>157</v>
      </c>
      <c r="G221" s="69">
        <v>1</v>
      </c>
      <c r="H221" s="275">
        <v>15</v>
      </c>
      <c r="I221" s="275">
        <v>30</v>
      </c>
      <c r="J221" s="72">
        <v>31</v>
      </c>
      <c r="K221" s="78">
        <f t="shared" si="26"/>
        <v>1</v>
      </c>
      <c r="L221" s="78">
        <f t="shared" si="27"/>
        <v>1.1000000000000001</v>
      </c>
      <c r="M221" s="45">
        <f t="shared" si="28"/>
        <v>39.799999999999997</v>
      </c>
      <c r="N221" s="397">
        <v>64.5</v>
      </c>
      <c r="O221" s="397">
        <v>0</v>
      </c>
      <c r="P221" s="375">
        <f>SUM(M221:M238)+N221+O221</f>
        <v>804.8</v>
      </c>
      <c r="Q221" s="397">
        <v>0</v>
      </c>
      <c r="R221" s="375"/>
      <c r="S221" s="379">
        <v>430</v>
      </c>
      <c r="T221" s="381">
        <v>430</v>
      </c>
      <c r="U221" s="379">
        <v>112</v>
      </c>
      <c r="V221" s="377">
        <v>112</v>
      </c>
      <c r="W221" s="379">
        <v>56</v>
      </c>
      <c r="X221" s="381">
        <v>56</v>
      </c>
      <c r="Y221" s="395">
        <f>ROUND((P221-T221),1)</f>
        <v>374.8</v>
      </c>
      <c r="Z221" s="392">
        <f>IF(OR(SUM(V221:V237)="",SUM(Q221:Q237)=""),0,IF(OR(SUM(U221:U237)=320,SUM(V221:V237)&gt;0),ROUND((SUM(Q221:Q237)-SUM(V221:V237)),1),0))</f>
        <v>-112</v>
      </c>
      <c r="AA221" s="392">
        <f>IF(OR(SUM(X221:X237)="",SUM(R221:R237)=""),0,IF(OR(SUM(W221:W237)=160,SUM(X221:X237)&gt;0),ROUND((SUM(R221:R237)-SUM(X221:X237)),1),0))</f>
        <v>-56</v>
      </c>
      <c r="AB221" s="407"/>
      <c r="AC221" s="393">
        <f>SUM(Y221:AA237)</f>
        <v>206.8</v>
      </c>
      <c r="AD221" s="74"/>
    </row>
    <row r="222" spans="1:30" ht="18" customHeight="1">
      <c r="A222" s="81"/>
      <c r="B222" s="75"/>
      <c r="C222" s="76"/>
      <c r="D222" s="42">
        <v>71400174102</v>
      </c>
      <c r="E222" s="43" t="s">
        <v>239</v>
      </c>
      <c r="F222" s="44" t="s">
        <v>240</v>
      </c>
      <c r="G222" s="133">
        <v>1</v>
      </c>
      <c r="H222" s="276">
        <v>30</v>
      </c>
      <c r="I222" s="276">
        <v>60</v>
      </c>
      <c r="J222" s="72">
        <v>80</v>
      </c>
      <c r="K222" s="78">
        <f t="shared" si="26"/>
        <v>1.3</v>
      </c>
      <c r="L222" s="78">
        <f t="shared" si="27"/>
        <v>1.2</v>
      </c>
      <c r="M222" s="45">
        <f t="shared" si="28"/>
        <v>93</v>
      </c>
      <c r="N222" s="398"/>
      <c r="O222" s="398"/>
      <c r="P222" s="363"/>
      <c r="Q222" s="398"/>
      <c r="R222" s="363"/>
      <c r="S222" s="363"/>
      <c r="T222" s="363"/>
      <c r="U222" s="363"/>
      <c r="V222" s="363"/>
      <c r="W222" s="363"/>
      <c r="X222" s="363"/>
      <c r="Y222" s="361"/>
      <c r="Z222" s="361"/>
      <c r="AA222" s="361"/>
      <c r="AB222" s="361"/>
      <c r="AC222" s="361"/>
      <c r="AD222" s="74"/>
    </row>
    <row r="223" spans="1:30" ht="18" customHeight="1">
      <c r="A223" s="81"/>
      <c r="B223" s="75"/>
      <c r="C223" s="76"/>
      <c r="D223" s="42">
        <v>71400174101</v>
      </c>
      <c r="E223" s="43" t="s">
        <v>239</v>
      </c>
      <c r="F223" s="44" t="s">
        <v>241</v>
      </c>
      <c r="G223" s="133">
        <v>1</v>
      </c>
      <c r="H223" s="276">
        <v>30</v>
      </c>
      <c r="I223" s="276">
        <v>60</v>
      </c>
      <c r="J223" s="72">
        <v>47</v>
      </c>
      <c r="K223" s="78">
        <f t="shared" si="26"/>
        <v>1.2</v>
      </c>
      <c r="L223" s="78">
        <f t="shared" si="27"/>
        <v>1.2</v>
      </c>
      <c r="M223" s="45">
        <f t="shared" si="28"/>
        <v>90</v>
      </c>
      <c r="N223" s="398"/>
      <c r="O223" s="398"/>
      <c r="P223" s="363"/>
      <c r="Q223" s="398"/>
      <c r="R223" s="363"/>
      <c r="S223" s="363"/>
      <c r="T223" s="363"/>
      <c r="U223" s="363"/>
      <c r="V223" s="363"/>
      <c r="W223" s="363"/>
      <c r="X223" s="363"/>
      <c r="Y223" s="361"/>
      <c r="Z223" s="361"/>
      <c r="AA223" s="361"/>
      <c r="AB223" s="361"/>
      <c r="AC223" s="361"/>
      <c r="AD223" s="74"/>
    </row>
    <row r="224" spans="1:30" ht="18" customHeight="1">
      <c r="A224" s="81"/>
      <c r="B224" s="75"/>
      <c r="C224" s="76"/>
      <c r="D224" s="42">
        <v>71400119912</v>
      </c>
      <c r="E224" s="43" t="s">
        <v>242</v>
      </c>
      <c r="F224" s="44" t="s">
        <v>243</v>
      </c>
      <c r="G224" s="133">
        <v>1</v>
      </c>
      <c r="H224" s="276">
        <v>30</v>
      </c>
      <c r="I224" s="276">
        <v>60</v>
      </c>
      <c r="J224" s="72">
        <v>49</v>
      </c>
      <c r="K224" s="78">
        <f t="shared" si="26"/>
        <v>1.2</v>
      </c>
      <c r="L224" s="78">
        <f t="shared" si="27"/>
        <v>1.2</v>
      </c>
      <c r="M224" s="45">
        <f t="shared" si="28"/>
        <v>90</v>
      </c>
      <c r="N224" s="398"/>
      <c r="O224" s="398"/>
      <c r="P224" s="363"/>
      <c r="Q224" s="398"/>
      <c r="R224" s="363"/>
      <c r="S224" s="363"/>
      <c r="T224" s="363"/>
      <c r="U224" s="363"/>
      <c r="V224" s="363"/>
      <c r="W224" s="363"/>
      <c r="X224" s="363"/>
      <c r="Y224" s="361"/>
      <c r="Z224" s="361"/>
      <c r="AA224" s="361"/>
      <c r="AB224" s="361"/>
      <c r="AC224" s="361"/>
      <c r="AD224" s="74"/>
    </row>
    <row r="225" spans="1:30" ht="18" customHeight="1">
      <c r="A225" s="81"/>
      <c r="B225" s="75"/>
      <c r="C225" s="76"/>
      <c r="D225" s="42" t="s">
        <v>244</v>
      </c>
      <c r="E225" s="43" t="s">
        <v>245</v>
      </c>
      <c r="F225" s="44" t="s">
        <v>246</v>
      </c>
      <c r="G225" s="133">
        <v>1</v>
      </c>
      <c r="H225" s="276">
        <v>45</v>
      </c>
      <c r="I225" s="276">
        <v>30</v>
      </c>
      <c r="J225" s="72">
        <v>13</v>
      </c>
      <c r="K225" s="78">
        <f t="shared" si="26"/>
        <v>1</v>
      </c>
      <c r="L225" s="78">
        <f t="shared" si="27"/>
        <v>1</v>
      </c>
      <c r="M225" s="45">
        <f t="shared" si="28"/>
        <v>67.5</v>
      </c>
      <c r="N225" s="398"/>
      <c r="O225" s="398"/>
      <c r="P225" s="363"/>
      <c r="Q225" s="398"/>
      <c r="R225" s="363"/>
      <c r="S225" s="363"/>
      <c r="T225" s="363"/>
      <c r="U225" s="363"/>
      <c r="V225" s="363"/>
      <c r="W225" s="363"/>
      <c r="X225" s="363"/>
      <c r="Y225" s="361"/>
      <c r="Z225" s="361"/>
      <c r="AA225" s="361"/>
      <c r="AB225" s="361"/>
      <c r="AC225" s="361"/>
      <c r="AD225" s="74"/>
    </row>
    <row r="226" spans="1:30" ht="18" customHeight="1">
      <c r="A226" s="81"/>
      <c r="B226" s="97"/>
      <c r="C226" s="98"/>
      <c r="D226" s="42">
        <v>21100119810</v>
      </c>
      <c r="E226" s="43" t="s">
        <v>159</v>
      </c>
      <c r="F226" s="44" t="s">
        <v>204</v>
      </c>
      <c r="G226" s="133">
        <v>1</v>
      </c>
      <c r="H226" s="276">
        <v>30</v>
      </c>
      <c r="I226" s="276">
        <v>60</v>
      </c>
      <c r="J226" s="72">
        <v>40</v>
      </c>
      <c r="K226" s="78">
        <f t="shared" si="26"/>
        <v>1.2</v>
      </c>
      <c r="L226" s="78">
        <f t="shared" si="27"/>
        <v>1.2</v>
      </c>
      <c r="M226" s="45">
        <f t="shared" si="28"/>
        <v>90</v>
      </c>
      <c r="N226" s="398"/>
      <c r="O226" s="398"/>
      <c r="P226" s="363"/>
      <c r="Q226" s="398"/>
      <c r="R226" s="363"/>
      <c r="S226" s="363"/>
      <c r="T226" s="363"/>
      <c r="U226" s="363"/>
      <c r="V226" s="363"/>
      <c r="W226" s="363"/>
      <c r="X226" s="363"/>
      <c r="Y226" s="361"/>
      <c r="Z226" s="361"/>
      <c r="AA226" s="361"/>
      <c r="AB226" s="361"/>
      <c r="AC226" s="361"/>
      <c r="AD226" s="74"/>
    </row>
    <row r="227" spans="1:30" ht="18" customHeight="1">
      <c r="A227" s="81"/>
      <c r="B227" s="97"/>
      <c r="C227" s="98"/>
      <c r="D227" s="42"/>
      <c r="E227" s="43" t="s">
        <v>216</v>
      </c>
      <c r="F227" s="154" t="s">
        <v>331</v>
      </c>
      <c r="G227" s="133"/>
      <c r="H227" s="276"/>
      <c r="I227" s="276"/>
      <c r="J227" s="72"/>
      <c r="K227" s="78">
        <f t="shared" si="26"/>
        <v>0</v>
      </c>
      <c r="L227" s="78">
        <f t="shared" si="27"/>
        <v>0</v>
      </c>
      <c r="M227" s="45">
        <f t="shared" si="28"/>
        <v>0</v>
      </c>
      <c r="N227" s="398"/>
      <c r="O227" s="398"/>
      <c r="P227" s="363"/>
      <c r="Q227" s="398"/>
      <c r="R227" s="363"/>
      <c r="S227" s="363"/>
      <c r="T227" s="363"/>
      <c r="U227" s="363"/>
      <c r="V227" s="363"/>
      <c r="W227" s="363"/>
      <c r="X227" s="363"/>
      <c r="Y227" s="361"/>
      <c r="Z227" s="361"/>
      <c r="AA227" s="361"/>
      <c r="AB227" s="361"/>
      <c r="AC227" s="361"/>
      <c r="AD227" s="74"/>
    </row>
    <row r="228" spans="1:30" ht="18" customHeight="1">
      <c r="A228" s="111"/>
      <c r="B228" s="97"/>
      <c r="C228" s="98"/>
      <c r="D228" s="42"/>
      <c r="E228" s="43" t="s">
        <v>159</v>
      </c>
      <c r="F228" s="44" t="s">
        <v>369</v>
      </c>
      <c r="G228" s="133">
        <v>2</v>
      </c>
      <c r="H228" s="276">
        <v>30</v>
      </c>
      <c r="I228" s="276">
        <v>60</v>
      </c>
      <c r="J228" s="72">
        <v>40</v>
      </c>
      <c r="K228" s="78">
        <f t="shared" si="26"/>
        <v>1.2</v>
      </c>
      <c r="L228" s="78">
        <f t="shared" si="27"/>
        <v>1.2</v>
      </c>
      <c r="M228" s="45">
        <f t="shared" si="28"/>
        <v>90</v>
      </c>
      <c r="N228" s="398"/>
      <c r="O228" s="398"/>
      <c r="P228" s="389"/>
      <c r="Q228" s="398"/>
      <c r="R228" s="389"/>
      <c r="S228" s="389"/>
      <c r="T228" s="389"/>
      <c r="U228" s="389"/>
      <c r="V228" s="389"/>
      <c r="W228" s="389"/>
      <c r="X228" s="389"/>
      <c r="Y228" s="361"/>
      <c r="Z228" s="361"/>
      <c r="AA228" s="361"/>
      <c r="AB228" s="361"/>
      <c r="AC228" s="361"/>
      <c r="AD228" s="74"/>
    </row>
    <row r="229" spans="1:30" ht="18" customHeight="1">
      <c r="A229" s="111"/>
      <c r="B229" s="97"/>
      <c r="C229" s="98"/>
      <c r="D229" s="42"/>
      <c r="E229" s="43" t="s">
        <v>159</v>
      </c>
      <c r="F229" s="44" t="s">
        <v>371</v>
      </c>
      <c r="G229" s="133">
        <v>2</v>
      </c>
      <c r="H229" s="276">
        <v>30</v>
      </c>
      <c r="I229" s="276">
        <v>60</v>
      </c>
      <c r="J229" s="72">
        <v>40</v>
      </c>
      <c r="K229" s="78">
        <f t="shared" si="26"/>
        <v>1.2</v>
      </c>
      <c r="L229" s="78">
        <f t="shared" si="27"/>
        <v>1.2</v>
      </c>
      <c r="M229" s="45">
        <f t="shared" si="28"/>
        <v>90</v>
      </c>
      <c r="N229" s="398"/>
      <c r="O229" s="398"/>
      <c r="P229" s="389"/>
      <c r="Q229" s="398"/>
      <c r="R229" s="389"/>
      <c r="S229" s="389"/>
      <c r="T229" s="389"/>
      <c r="U229" s="389"/>
      <c r="V229" s="389"/>
      <c r="W229" s="389"/>
      <c r="X229" s="389"/>
      <c r="Y229" s="361"/>
      <c r="Z229" s="361"/>
      <c r="AA229" s="361"/>
      <c r="AB229" s="361"/>
      <c r="AC229" s="361"/>
      <c r="AD229" s="74"/>
    </row>
    <row r="230" spans="1:30" ht="18" customHeight="1">
      <c r="A230" s="81"/>
      <c r="B230" s="97"/>
      <c r="C230" s="98"/>
      <c r="D230" s="42"/>
      <c r="E230" s="43" t="s">
        <v>159</v>
      </c>
      <c r="F230" s="44" t="s">
        <v>430</v>
      </c>
      <c r="G230" s="133">
        <v>2</v>
      </c>
      <c r="H230" s="276">
        <v>30</v>
      </c>
      <c r="I230" s="276">
        <v>60</v>
      </c>
      <c r="J230" s="72">
        <v>40</v>
      </c>
      <c r="K230" s="78">
        <f t="shared" si="26"/>
        <v>1.2</v>
      </c>
      <c r="L230" s="78">
        <f t="shared" si="27"/>
        <v>1.2</v>
      </c>
      <c r="M230" s="45">
        <f t="shared" si="28"/>
        <v>90</v>
      </c>
      <c r="N230" s="398"/>
      <c r="O230" s="398"/>
      <c r="P230" s="363"/>
      <c r="Q230" s="398"/>
      <c r="R230" s="363"/>
      <c r="S230" s="363"/>
      <c r="T230" s="363"/>
      <c r="U230" s="363"/>
      <c r="V230" s="363"/>
      <c r="W230" s="363"/>
      <c r="X230" s="363"/>
      <c r="Y230" s="361"/>
      <c r="Z230" s="361"/>
      <c r="AA230" s="361"/>
      <c r="AB230" s="361"/>
      <c r="AC230" s="361"/>
      <c r="AD230" s="74"/>
    </row>
    <row r="231" spans="1:30" ht="18" hidden="1" customHeight="1">
      <c r="A231" s="111"/>
      <c r="B231" s="97"/>
      <c r="C231" s="98"/>
      <c r="D231" s="42"/>
      <c r="E231" s="43"/>
      <c r="F231" s="44"/>
      <c r="G231" s="133"/>
      <c r="H231" s="276"/>
      <c r="I231" s="276"/>
      <c r="J231" s="72"/>
      <c r="K231" s="78"/>
      <c r="L231" s="78"/>
      <c r="M231" s="45"/>
      <c r="N231" s="398"/>
      <c r="O231" s="398"/>
      <c r="P231" s="389"/>
      <c r="Q231" s="398"/>
      <c r="R231" s="389"/>
      <c r="S231" s="389"/>
      <c r="T231" s="389"/>
      <c r="U231" s="389"/>
      <c r="V231" s="389"/>
      <c r="W231" s="389"/>
      <c r="X231" s="389"/>
      <c r="Y231" s="361"/>
      <c r="Z231" s="361"/>
      <c r="AA231" s="361"/>
      <c r="AB231" s="361"/>
      <c r="AC231" s="361"/>
      <c r="AD231" s="74"/>
    </row>
    <row r="232" spans="1:30" ht="18" hidden="1" customHeight="1">
      <c r="A232" s="111"/>
      <c r="B232" s="97"/>
      <c r="C232" s="98"/>
      <c r="D232" s="42"/>
      <c r="E232" s="43"/>
      <c r="F232" s="44"/>
      <c r="G232" s="133"/>
      <c r="H232" s="276"/>
      <c r="I232" s="276"/>
      <c r="J232" s="72"/>
      <c r="K232" s="78">
        <f t="shared" si="26"/>
        <v>0</v>
      </c>
      <c r="L232" s="78">
        <f t="shared" si="27"/>
        <v>0</v>
      </c>
      <c r="M232" s="45">
        <f t="shared" si="28"/>
        <v>0</v>
      </c>
      <c r="N232" s="398"/>
      <c r="O232" s="398"/>
      <c r="P232" s="389"/>
      <c r="Q232" s="398"/>
      <c r="R232" s="389"/>
      <c r="S232" s="389"/>
      <c r="T232" s="389"/>
      <c r="U232" s="389"/>
      <c r="V232" s="389"/>
      <c r="W232" s="389"/>
      <c r="X232" s="389"/>
      <c r="Y232" s="361"/>
      <c r="Z232" s="361"/>
      <c r="AA232" s="361"/>
      <c r="AB232" s="361"/>
      <c r="AC232" s="361"/>
      <c r="AD232" s="74"/>
    </row>
    <row r="233" spans="1:30" s="207" customFormat="1" ht="18" hidden="1" customHeight="1">
      <c r="A233" s="111"/>
      <c r="B233" s="97"/>
      <c r="C233" s="98"/>
      <c r="D233" s="42"/>
      <c r="E233" s="43"/>
      <c r="F233" s="44"/>
      <c r="G233" s="133"/>
      <c r="H233" s="276"/>
      <c r="I233" s="276"/>
      <c r="J233" s="72"/>
      <c r="K233" s="78"/>
      <c r="L233" s="78"/>
      <c r="M233" s="45"/>
      <c r="N233" s="398"/>
      <c r="O233" s="398"/>
      <c r="P233" s="389"/>
      <c r="Q233" s="398"/>
      <c r="R233" s="389"/>
      <c r="S233" s="389"/>
      <c r="T233" s="389"/>
      <c r="U233" s="389"/>
      <c r="V233" s="389"/>
      <c r="W233" s="389"/>
      <c r="X233" s="389"/>
      <c r="Y233" s="361"/>
      <c r="Z233" s="361"/>
      <c r="AA233" s="361"/>
      <c r="AB233" s="361"/>
      <c r="AC233" s="361"/>
      <c r="AD233" s="74"/>
    </row>
    <row r="234" spans="1:30" ht="18" hidden="1" customHeight="1">
      <c r="A234" s="111"/>
      <c r="B234" s="97"/>
      <c r="C234" s="98"/>
      <c r="D234" s="42"/>
      <c r="E234" s="43"/>
      <c r="F234" s="44"/>
      <c r="G234" s="133"/>
      <c r="H234" s="276"/>
      <c r="I234" s="276"/>
      <c r="J234" s="72"/>
      <c r="K234" s="78">
        <f t="shared" si="26"/>
        <v>0</v>
      </c>
      <c r="L234" s="78">
        <f t="shared" si="27"/>
        <v>0</v>
      </c>
      <c r="M234" s="45">
        <f t="shared" si="28"/>
        <v>0</v>
      </c>
      <c r="N234" s="398"/>
      <c r="O234" s="398"/>
      <c r="P234" s="389"/>
      <c r="Q234" s="398"/>
      <c r="R234" s="389"/>
      <c r="S234" s="389"/>
      <c r="T234" s="389"/>
      <c r="U234" s="389"/>
      <c r="V234" s="389"/>
      <c r="W234" s="389"/>
      <c r="X234" s="389"/>
      <c r="Y234" s="361"/>
      <c r="Z234" s="361"/>
      <c r="AA234" s="361"/>
      <c r="AB234" s="361"/>
      <c r="AC234" s="361"/>
      <c r="AD234" s="74"/>
    </row>
    <row r="235" spans="1:30" ht="18" hidden="1" customHeight="1">
      <c r="A235" s="81"/>
      <c r="B235" s="97"/>
      <c r="C235" s="98"/>
      <c r="D235" s="42"/>
      <c r="E235" s="43"/>
      <c r="F235" s="44"/>
      <c r="G235" s="133"/>
      <c r="H235" s="276"/>
      <c r="I235" s="276"/>
      <c r="J235" s="72"/>
      <c r="K235" s="78">
        <f t="shared" si="26"/>
        <v>0</v>
      </c>
      <c r="L235" s="78">
        <f t="shared" si="27"/>
        <v>0</v>
      </c>
      <c r="M235" s="45">
        <f t="shared" si="28"/>
        <v>0</v>
      </c>
      <c r="N235" s="398"/>
      <c r="O235" s="398"/>
      <c r="P235" s="363"/>
      <c r="Q235" s="398"/>
      <c r="R235" s="363"/>
      <c r="S235" s="363"/>
      <c r="T235" s="363"/>
      <c r="U235" s="363"/>
      <c r="V235" s="363"/>
      <c r="W235" s="363"/>
      <c r="X235" s="363"/>
      <c r="Y235" s="361"/>
      <c r="Z235" s="361"/>
      <c r="AA235" s="361"/>
      <c r="AB235" s="361"/>
      <c r="AC235" s="361"/>
      <c r="AD235" s="74"/>
    </row>
    <row r="236" spans="1:30" ht="18" hidden="1" customHeight="1">
      <c r="A236" s="81"/>
      <c r="B236" s="62"/>
      <c r="C236" s="98"/>
      <c r="D236" s="42"/>
      <c r="E236" s="43"/>
      <c r="F236" s="44"/>
      <c r="G236" s="133"/>
      <c r="H236" s="276"/>
      <c r="I236" s="276"/>
      <c r="J236" s="72"/>
      <c r="K236" s="78">
        <f t="shared" si="26"/>
        <v>0</v>
      </c>
      <c r="L236" s="78">
        <f t="shared" si="27"/>
        <v>0</v>
      </c>
      <c r="M236" s="45">
        <f t="shared" si="28"/>
        <v>0</v>
      </c>
      <c r="N236" s="398"/>
      <c r="O236" s="398"/>
      <c r="P236" s="363"/>
      <c r="Q236" s="398"/>
      <c r="R236" s="363"/>
      <c r="S236" s="363"/>
      <c r="T236" s="363"/>
      <c r="U236" s="363"/>
      <c r="V236" s="363"/>
      <c r="W236" s="363"/>
      <c r="X236" s="363"/>
      <c r="Y236" s="361"/>
      <c r="Z236" s="361"/>
      <c r="AA236" s="361"/>
      <c r="AB236" s="361"/>
      <c r="AC236" s="361"/>
      <c r="AD236" s="74"/>
    </row>
    <row r="237" spans="1:30" ht="18" hidden="1" customHeight="1">
      <c r="A237" s="81"/>
      <c r="B237" s="62"/>
      <c r="C237" s="98"/>
      <c r="D237" s="42"/>
      <c r="E237" s="43"/>
      <c r="F237" s="44"/>
      <c r="G237" s="133"/>
      <c r="H237" s="276"/>
      <c r="I237" s="276"/>
      <c r="J237" s="72"/>
      <c r="K237" s="78">
        <f t="shared" si="26"/>
        <v>0</v>
      </c>
      <c r="L237" s="78">
        <f t="shared" si="27"/>
        <v>0</v>
      </c>
      <c r="M237" s="45">
        <f t="shared" si="28"/>
        <v>0</v>
      </c>
      <c r="N237" s="398"/>
      <c r="O237" s="398"/>
      <c r="P237" s="363"/>
      <c r="Q237" s="398"/>
      <c r="R237" s="363"/>
      <c r="S237" s="363"/>
      <c r="T237" s="363"/>
      <c r="U237" s="363"/>
      <c r="V237" s="363"/>
      <c r="W237" s="363"/>
      <c r="X237" s="363"/>
      <c r="Y237" s="361"/>
      <c r="Z237" s="361"/>
      <c r="AA237" s="361"/>
      <c r="AB237" s="361"/>
      <c r="AC237" s="361"/>
      <c r="AD237" s="74"/>
    </row>
    <row r="238" spans="1:30" ht="18" hidden="1" customHeight="1">
      <c r="A238" s="81"/>
      <c r="B238" s="399"/>
      <c r="C238" s="400"/>
      <c r="D238" s="42"/>
      <c r="E238" s="43"/>
      <c r="F238" s="44"/>
      <c r="G238" s="133"/>
      <c r="H238" s="276"/>
      <c r="I238" s="276"/>
      <c r="J238" s="72"/>
      <c r="K238" s="78">
        <f t="shared" si="26"/>
        <v>0</v>
      </c>
      <c r="L238" s="78">
        <f t="shared" si="27"/>
        <v>0</v>
      </c>
      <c r="M238" s="45">
        <f t="shared" si="28"/>
        <v>0</v>
      </c>
      <c r="N238" s="398"/>
      <c r="O238" s="398"/>
      <c r="P238" s="363"/>
      <c r="Q238" s="398"/>
      <c r="R238" s="363"/>
      <c r="S238" s="363"/>
      <c r="T238" s="363"/>
      <c r="U238" s="363"/>
      <c r="V238" s="363"/>
      <c r="W238" s="363"/>
      <c r="X238" s="363"/>
      <c r="Y238" s="361"/>
      <c r="Z238" s="361"/>
      <c r="AA238" s="361"/>
      <c r="AB238" s="361"/>
      <c r="AC238" s="361"/>
      <c r="AD238" s="74"/>
    </row>
    <row r="239" spans="1:30" ht="18" hidden="1" customHeight="1">
      <c r="A239" s="81"/>
      <c r="B239" s="97"/>
      <c r="C239" s="98"/>
      <c r="D239" s="42"/>
      <c r="E239" s="43"/>
      <c r="F239" s="44"/>
      <c r="G239" s="69"/>
      <c r="H239" s="275"/>
      <c r="I239" s="275"/>
      <c r="J239" s="72"/>
      <c r="K239" s="78">
        <f t="shared" si="26"/>
        <v>0</v>
      </c>
      <c r="L239" s="78">
        <f t="shared" si="27"/>
        <v>0</v>
      </c>
      <c r="M239" s="45">
        <f t="shared" si="28"/>
        <v>0</v>
      </c>
      <c r="N239" s="398"/>
      <c r="O239" s="398"/>
      <c r="P239" s="363"/>
      <c r="Q239" s="398"/>
      <c r="R239" s="389"/>
      <c r="S239" s="389"/>
      <c r="T239" s="389"/>
      <c r="U239" s="389"/>
      <c r="V239" s="389"/>
      <c r="W239" s="389"/>
      <c r="X239" s="389"/>
      <c r="Y239" s="361"/>
      <c r="Z239" s="361"/>
      <c r="AA239" s="361"/>
      <c r="AB239" s="361"/>
      <c r="AC239" s="361"/>
      <c r="AD239" s="74"/>
    </row>
    <row r="240" spans="1:30" ht="18" customHeight="1">
      <c r="A240" s="88">
        <v>12</v>
      </c>
      <c r="B240" s="256" t="s">
        <v>96</v>
      </c>
      <c r="C240" s="257" t="s">
        <v>97</v>
      </c>
      <c r="D240" s="42">
        <v>71400119914</v>
      </c>
      <c r="E240" s="43" t="s">
        <v>159</v>
      </c>
      <c r="F240" s="44" t="s">
        <v>189</v>
      </c>
      <c r="G240" s="64">
        <v>1</v>
      </c>
      <c r="H240" s="130">
        <v>30</v>
      </c>
      <c r="I240" s="130">
        <v>60</v>
      </c>
      <c r="J240" s="72">
        <v>43</v>
      </c>
      <c r="K240" s="78">
        <f t="shared" si="26"/>
        <v>1.2</v>
      </c>
      <c r="L240" s="78">
        <f t="shared" si="27"/>
        <v>1.2</v>
      </c>
      <c r="M240" s="45">
        <f t="shared" si="28"/>
        <v>90</v>
      </c>
      <c r="N240" s="426">
        <v>64.5</v>
      </c>
      <c r="O240" s="440"/>
      <c r="P240" s="419">
        <f>SUM(M240:M257)+N240+O259</f>
        <v>729.8</v>
      </c>
      <c r="Q240" s="426"/>
      <c r="R240" s="419"/>
      <c r="S240" s="379">
        <v>430</v>
      </c>
      <c r="T240" s="426">
        <v>430</v>
      </c>
      <c r="U240" s="379" t="s">
        <v>99</v>
      </c>
      <c r="V240" s="426">
        <v>112</v>
      </c>
      <c r="W240" s="379" t="s">
        <v>98</v>
      </c>
      <c r="X240" s="426">
        <v>56</v>
      </c>
      <c r="Y240" s="395">
        <f>ROUND((P240-T240),1)</f>
        <v>299.8</v>
      </c>
      <c r="Z240" s="392">
        <f>IF(OR(SUM(V240:V257)="",SUM(Q240:Q257)=""),0,IF(OR(SUM(U240:U257)=320,SUM(V240:V257)&gt;0),ROUND((SUM(Q240:Q257)-SUM(V240:V257)),1),0))</f>
        <v>-112</v>
      </c>
      <c r="AA240" s="392">
        <f>IF(OR(SUM(X240:X257)="",SUM(R240:R257)=""),0,IF(OR(SUM(W240:W257)=160,SUM(X240:X257)&gt;0),ROUND((SUM(R240:R257)-SUM(X240:X257)),1),0))</f>
        <v>-56</v>
      </c>
      <c r="AB240" s="419"/>
      <c r="AC240" s="393">
        <f>SUM(Y240:AA259)</f>
        <v>131.80000000000001</v>
      </c>
      <c r="AD240" s="113"/>
    </row>
    <row r="241" spans="1:30" ht="18" customHeight="1">
      <c r="A241" s="81"/>
      <c r="B241" s="97"/>
      <c r="C241" s="98"/>
      <c r="D241" s="42">
        <v>71400177001</v>
      </c>
      <c r="E241" s="43" t="s">
        <v>190</v>
      </c>
      <c r="F241" s="44" t="s">
        <v>191</v>
      </c>
      <c r="G241" s="64">
        <v>1</v>
      </c>
      <c r="H241" s="130">
        <v>45</v>
      </c>
      <c r="I241" s="130">
        <v>0</v>
      </c>
      <c r="J241" s="72">
        <v>70</v>
      </c>
      <c r="K241" s="78">
        <f t="shared" si="26"/>
        <v>1.3</v>
      </c>
      <c r="L241" s="78">
        <f t="shared" si="27"/>
        <v>0</v>
      </c>
      <c r="M241" s="45">
        <f t="shared" si="28"/>
        <v>58.5</v>
      </c>
      <c r="N241" s="427"/>
      <c r="O241" s="441"/>
      <c r="P241" s="424"/>
      <c r="Q241" s="427"/>
      <c r="R241" s="424"/>
      <c r="S241" s="363"/>
      <c r="T241" s="427"/>
      <c r="U241" s="363"/>
      <c r="V241" s="427"/>
      <c r="W241" s="363"/>
      <c r="X241" s="427"/>
      <c r="Y241" s="361"/>
      <c r="Z241" s="361"/>
      <c r="AA241" s="361"/>
      <c r="AB241" s="424"/>
      <c r="AC241" s="361"/>
      <c r="AD241" s="113"/>
    </row>
    <row r="242" spans="1:30" ht="18" customHeight="1">
      <c r="A242" s="81"/>
      <c r="B242" s="62"/>
      <c r="C242" s="98"/>
      <c r="D242" s="42">
        <v>71400177001</v>
      </c>
      <c r="E242" s="43" t="s">
        <v>190</v>
      </c>
      <c r="F242" s="44" t="s">
        <v>191</v>
      </c>
      <c r="G242" s="64">
        <v>1</v>
      </c>
      <c r="H242" s="130">
        <v>0</v>
      </c>
      <c r="I242" s="130">
        <v>14</v>
      </c>
      <c r="J242" s="72">
        <v>70</v>
      </c>
      <c r="K242" s="78">
        <f t="shared" si="26"/>
        <v>0</v>
      </c>
      <c r="L242" s="78">
        <f t="shared" si="27"/>
        <v>1.2</v>
      </c>
      <c r="M242" s="45">
        <f t="shared" si="28"/>
        <v>12.6</v>
      </c>
      <c r="N242" s="427"/>
      <c r="O242" s="441"/>
      <c r="P242" s="424"/>
      <c r="Q242" s="427"/>
      <c r="R242" s="424"/>
      <c r="S242" s="363"/>
      <c r="T242" s="427"/>
      <c r="U242" s="363"/>
      <c r="V242" s="427"/>
      <c r="W242" s="363"/>
      <c r="X242" s="427"/>
      <c r="Y242" s="361"/>
      <c r="Z242" s="361"/>
      <c r="AA242" s="361"/>
      <c r="AB242" s="424"/>
      <c r="AC242" s="361"/>
      <c r="AD242" s="113"/>
    </row>
    <row r="243" spans="1:30" ht="18" customHeight="1">
      <c r="A243" s="81"/>
      <c r="B243" s="62"/>
      <c r="C243" s="98"/>
      <c r="D243" s="42">
        <v>71400177001</v>
      </c>
      <c r="E243" s="43" t="s">
        <v>190</v>
      </c>
      <c r="F243" s="44" t="s">
        <v>191</v>
      </c>
      <c r="G243" s="64">
        <v>1</v>
      </c>
      <c r="H243" s="130">
        <v>0</v>
      </c>
      <c r="I243" s="130">
        <v>16</v>
      </c>
      <c r="J243" s="72">
        <v>35</v>
      </c>
      <c r="K243" s="78">
        <f t="shared" si="26"/>
        <v>0</v>
      </c>
      <c r="L243" s="78">
        <f t="shared" si="27"/>
        <v>1.1000000000000001</v>
      </c>
      <c r="M243" s="45">
        <f t="shared" si="28"/>
        <v>13.2</v>
      </c>
      <c r="N243" s="427"/>
      <c r="O243" s="441"/>
      <c r="P243" s="424"/>
      <c r="Q243" s="427"/>
      <c r="R243" s="424"/>
      <c r="S243" s="363"/>
      <c r="T243" s="427"/>
      <c r="U243" s="363"/>
      <c r="V243" s="427"/>
      <c r="W243" s="363"/>
      <c r="X243" s="427"/>
      <c r="Y243" s="361"/>
      <c r="Z243" s="361"/>
      <c r="AA243" s="361"/>
      <c r="AB243" s="424"/>
      <c r="AC243" s="361"/>
      <c r="AD243" s="113"/>
    </row>
    <row r="244" spans="1:30" ht="18" customHeight="1">
      <c r="A244" s="81"/>
      <c r="B244" s="62"/>
      <c r="C244" s="98"/>
      <c r="D244" s="42">
        <v>71400177001</v>
      </c>
      <c r="E244" s="43" t="s">
        <v>190</v>
      </c>
      <c r="F244" s="44" t="s">
        <v>191</v>
      </c>
      <c r="G244" s="64">
        <v>1</v>
      </c>
      <c r="H244" s="130">
        <v>0</v>
      </c>
      <c r="I244" s="130">
        <v>16</v>
      </c>
      <c r="J244" s="72">
        <v>35</v>
      </c>
      <c r="K244" s="78">
        <f t="shared" si="26"/>
        <v>0</v>
      </c>
      <c r="L244" s="78">
        <f t="shared" si="27"/>
        <v>1.1000000000000001</v>
      </c>
      <c r="M244" s="45">
        <f t="shared" si="28"/>
        <v>13.2</v>
      </c>
      <c r="N244" s="427"/>
      <c r="O244" s="441"/>
      <c r="P244" s="424"/>
      <c r="Q244" s="427"/>
      <c r="R244" s="424"/>
      <c r="S244" s="363"/>
      <c r="T244" s="427"/>
      <c r="U244" s="363"/>
      <c r="V244" s="427"/>
      <c r="W244" s="363"/>
      <c r="X244" s="427"/>
      <c r="Y244" s="361"/>
      <c r="Z244" s="361"/>
      <c r="AA244" s="361"/>
      <c r="AB244" s="424"/>
      <c r="AC244" s="361"/>
      <c r="AD244" s="113"/>
    </row>
    <row r="245" spans="1:30" ht="18" customHeight="1">
      <c r="A245" s="81"/>
      <c r="B245" s="62"/>
      <c r="C245" s="98"/>
      <c r="D245" s="42">
        <v>41000092401</v>
      </c>
      <c r="E245" s="43" t="s">
        <v>190</v>
      </c>
      <c r="F245" s="44" t="s">
        <v>157</v>
      </c>
      <c r="G245" s="64">
        <v>1</v>
      </c>
      <c r="H245" s="130">
        <v>45</v>
      </c>
      <c r="I245" s="130">
        <v>30</v>
      </c>
      <c r="J245" s="72">
        <v>30</v>
      </c>
      <c r="K245" s="78">
        <f t="shared" si="26"/>
        <v>1</v>
      </c>
      <c r="L245" s="78">
        <f t="shared" si="27"/>
        <v>1.1000000000000001</v>
      </c>
      <c r="M245" s="45">
        <f t="shared" si="28"/>
        <v>69.8</v>
      </c>
      <c r="N245" s="427"/>
      <c r="O245" s="441"/>
      <c r="P245" s="424"/>
      <c r="Q245" s="427"/>
      <c r="R245" s="424"/>
      <c r="S245" s="363"/>
      <c r="T245" s="427"/>
      <c r="U245" s="363"/>
      <c r="V245" s="427"/>
      <c r="W245" s="363"/>
      <c r="X245" s="427"/>
      <c r="Y245" s="361"/>
      <c r="Z245" s="361"/>
      <c r="AA245" s="361"/>
      <c r="AB245" s="424"/>
      <c r="AC245" s="361"/>
      <c r="AD245" s="113"/>
    </row>
    <row r="246" spans="1:30" ht="18" customHeight="1">
      <c r="A246" s="81"/>
      <c r="B246" s="62"/>
      <c r="C246" s="98"/>
      <c r="D246" s="42">
        <v>21100009901</v>
      </c>
      <c r="E246" s="43" t="s">
        <v>190</v>
      </c>
      <c r="F246" s="44" t="s">
        <v>192</v>
      </c>
      <c r="G246" s="64">
        <v>1</v>
      </c>
      <c r="H246" s="130">
        <v>45</v>
      </c>
      <c r="I246" s="130">
        <v>30</v>
      </c>
      <c r="J246" s="72">
        <v>38</v>
      </c>
      <c r="K246" s="78">
        <f t="shared" si="26"/>
        <v>1.2</v>
      </c>
      <c r="L246" s="78">
        <f t="shared" si="27"/>
        <v>1.2</v>
      </c>
      <c r="M246" s="45">
        <f t="shared" si="28"/>
        <v>81</v>
      </c>
      <c r="N246" s="427"/>
      <c r="O246" s="441"/>
      <c r="P246" s="424"/>
      <c r="Q246" s="427"/>
      <c r="R246" s="424"/>
      <c r="S246" s="363"/>
      <c r="T246" s="427"/>
      <c r="U246" s="363"/>
      <c r="V246" s="427"/>
      <c r="W246" s="363"/>
      <c r="X246" s="427"/>
      <c r="Y246" s="361"/>
      <c r="Z246" s="361"/>
      <c r="AA246" s="361"/>
      <c r="AB246" s="424"/>
      <c r="AC246" s="361"/>
      <c r="AD246" s="113"/>
    </row>
    <row r="247" spans="1:30" ht="18" customHeight="1">
      <c r="A247" s="81"/>
      <c r="B247" s="62"/>
      <c r="C247" s="98"/>
      <c r="D247" s="42">
        <v>21100009902</v>
      </c>
      <c r="E247" s="43" t="s">
        <v>190</v>
      </c>
      <c r="F247" s="44" t="s">
        <v>193</v>
      </c>
      <c r="G247" s="64">
        <v>1</v>
      </c>
      <c r="H247" s="130">
        <v>45</v>
      </c>
      <c r="I247" s="130">
        <v>30</v>
      </c>
      <c r="J247" s="72">
        <v>43</v>
      </c>
      <c r="K247" s="78">
        <f t="shared" si="26"/>
        <v>1.2</v>
      </c>
      <c r="L247" s="78">
        <f t="shared" si="27"/>
        <v>1.2</v>
      </c>
      <c r="M247" s="45">
        <f t="shared" si="28"/>
        <v>81</v>
      </c>
      <c r="N247" s="427"/>
      <c r="O247" s="441"/>
      <c r="P247" s="424"/>
      <c r="Q247" s="427"/>
      <c r="R247" s="424"/>
      <c r="S247" s="363"/>
      <c r="T247" s="427"/>
      <c r="U247" s="363"/>
      <c r="V247" s="427"/>
      <c r="W247" s="363"/>
      <c r="X247" s="427"/>
      <c r="Y247" s="361"/>
      <c r="Z247" s="361"/>
      <c r="AA247" s="361"/>
      <c r="AB247" s="424"/>
      <c r="AC247" s="361"/>
      <c r="AD247" s="113"/>
    </row>
    <row r="248" spans="1:30" ht="18" customHeight="1">
      <c r="A248" s="111"/>
      <c r="B248" s="62"/>
      <c r="C248" s="98"/>
      <c r="D248" s="42"/>
      <c r="E248" s="43" t="s">
        <v>216</v>
      </c>
      <c r="F248" s="44" t="s">
        <v>233</v>
      </c>
      <c r="G248" s="64">
        <v>1</v>
      </c>
      <c r="H248" s="130"/>
      <c r="I248" s="130"/>
      <c r="J248" s="72">
        <v>62</v>
      </c>
      <c r="K248" s="78">
        <f t="shared" si="26"/>
        <v>0</v>
      </c>
      <c r="L248" s="78">
        <f t="shared" si="27"/>
        <v>0</v>
      </c>
      <c r="M248" s="45">
        <f t="shared" si="28"/>
        <v>0</v>
      </c>
      <c r="N248" s="427"/>
      <c r="O248" s="441"/>
      <c r="P248" s="424"/>
      <c r="Q248" s="427"/>
      <c r="R248" s="424"/>
      <c r="S248" s="389"/>
      <c r="T248" s="427"/>
      <c r="U248" s="389"/>
      <c r="V248" s="427"/>
      <c r="W248" s="389"/>
      <c r="X248" s="427"/>
      <c r="Y248" s="361"/>
      <c r="Z248" s="361"/>
      <c r="AA248" s="361"/>
      <c r="AB248" s="424"/>
      <c r="AC248" s="361"/>
      <c r="AD248" s="113"/>
    </row>
    <row r="249" spans="1:30" s="170" customFormat="1" ht="18" customHeight="1">
      <c r="A249" s="111"/>
      <c r="B249" s="62"/>
      <c r="C249" s="98"/>
      <c r="D249" s="42">
        <v>50600129501</v>
      </c>
      <c r="E249" s="43" t="s">
        <v>389</v>
      </c>
      <c r="F249" s="44" t="s">
        <v>260</v>
      </c>
      <c r="G249" s="64">
        <v>2</v>
      </c>
      <c r="H249" s="130">
        <v>35</v>
      </c>
      <c r="I249" s="130">
        <v>0</v>
      </c>
      <c r="J249" s="72">
        <v>60</v>
      </c>
      <c r="K249" s="78">
        <f t="shared" si="26"/>
        <v>1.2</v>
      </c>
      <c r="L249" s="78">
        <f t="shared" si="27"/>
        <v>0</v>
      </c>
      <c r="M249" s="45">
        <f t="shared" si="28"/>
        <v>42</v>
      </c>
      <c r="N249" s="427"/>
      <c r="O249" s="441"/>
      <c r="P249" s="424"/>
      <c r="Q249" s="427"/>
      <c r="R249" s="424"/>
      <c r="S249" s="389"/>
      <c r="T249" s="427"/>
      <c r="U249" s="389"/>
      <c r="V249" s="427"/>
      <c r="W249" s="389"/>
      <c r="X249" s="427"/>
      <c r="Y249" s="361"/>
      <c r="Z249" s="361"/>
      <c r="AA249" s="361"/>
      <c r="AB249" s="424"/>
      <c r="AC249" s="361"/>
      <c r="AD249" s="113"/>
    </row>
    <row r="250" spans="1:30" s="183" customFormat="1" ht="18" customHeight="1">
      <c r="A250" s="111"/>
      <c r="B250" s="62"/>
      <c r="C250" s="98"/>
      <c r="D250" s="42">
        <v>50600129501</v>
      </c>
      <c r="E250" s="43" t="s">
        <v>445</v>
      </c>
      <c r="F250" s="44" t="s">
        <v>260</v>
      </c>
      <c r="G250" s="64">
        <v>2</v>
      </c>
      <c r="H250" s="130">
        <v>0</v>
      </c>
      <c r="I250" s="130">
        <v>40</v>
      </c>
      <c r="J250" s="72">
        <v>30</v>
      </c>
      <c r="K250" s="78">
        <f t="shared" si="26"/>
        <v>0</v>
      </c>
      <c r="L250" s="78">
        <f t="shared" si="27"/>
        <v>1.1000000000000001</v>
      </c>
      <c r="M250" s="45">
        <f t="shared" si="28"/>
        <v>33</v>
      </c>
      <c r="N250" s="427"/>
      <c r="O250" s="441"/>
      <c r="P250" s="424"/>
      <c r="Q250" s="427"/>
      <c r="R250" s="424"/>
      <c r="S250" s="389"/>
      <c r="T250" s="427"/>
      <c r="U250" s="389"/>
      <c r="V250" s="427"/>
      <c r="W250" s="389"/>
      <c r="X250" s="427"/>
      <c r="Y250" s="361"/>
      <c r="Z250" s="361"/>
      <c r="AA250" s="361"/>
      <c r="AB250" s="424"/>
      <c r="AC250" s="361"/>
      <c r="AD250" s="113"/>
    </row>
    <row r="251" spans="1:30" s="170" customFormat="1" ht="18" customHeight="1">
      <c r="A251" s="111"/>
      <c r="B251" s="62"/>
      <c r="C251" s="98"/>
      <c r="D251" s="42">
        <v>50600129501</v>
      </c>
      <c r="E251" s="43" t="s">
        <v>446</v>
      </c>
      <c r="F251" s="44" t="s">
        <v>260</v>
      </c>
      <c r="G251" s="64">
        <v>2</v>
      </c>
      <c r="H251" s="130">
        <v>0</v>
      </c>
      <c r="I251" s="130">
        <v>40</v>
      </c>
      <c r="J251" s="72">
        <v>30</v>
      </c>
      <c r="K251" s="78">
        <f t="shared" si="26"/>
        <v>0</v>
      </c>
      <c r="L251" s="78">
        <f t="shared" si="27"/>
        <v>1.1000000000000001</v>
      </c>
      <c r="M251" s="45">
        <f t="shared" si="28"/>
        <v>33</v>
      </c>
      <c r="N251" s="427"/>
      <c r="O251" s="441"/>
      <c r="P251" s="424"/>
      <c r="Q251" s="427"/>
      <c r="R251" s="424"/>
      <c r="S251" s="389"/>
      <c r="T251" s="427"/>
      <c r="U251" s="389"/>
      <c r="V251" s="427"/>
      <c r="W251" s="389"/>
      <c r="X251" s="427"/>
      <c r="Y251" s="361"/>
      <c r="Z251" s="361"/>
      <c r="AA251" s="361"/>
      <c r="AB251" s="424"/>
      <c r="AC251" s="361"/>
      <c r="AD251" s="113"/>
    </row>
    <row r="252" spans="1:30" ht="18" customHeight="1">
      <c r="A252" s="111"/>
      <c r="B252" s="62"/>
      <c r="C252" s="98"/>
      <c r="D252" s="42">
        <v>21100119901</v>
      </c>
      <c r="E252" s="43" t="s">
        <v>159</v>
      </c>
      <c r="F252" s="44" t="s">
        <v>503</v>
      </c>
      <c r="G252" s="64">
        <v>2</v>
      </c>
      <c r="H252" s="130">
        <v>30</v>
      </c>
      <c r="I252" s="130">
        <v>0</v>
      </c>
      <c r="J252" s="72">
        <v>61</v>
      </c>
      <c r="K252" s="78">
        <f t="shared" si="26"/>
        <v>1.3</v>
      </c>
      <c r="L252" s="78">
        <f t="shared" si="27"/>
        <v>0</v>
      </c>
      <c r="M252" s="45">
        <f t="shared" si="28"/>
        <v>39</v>
      </c>
      <c r="N252" s="427"/>
      <c r="O252" s="441"/>
      <c r="P252" s="424"/>
      <c r="Q252" s="427"/>
      <c r="R252" s="424"/>
      <c r="S252" s="389"/>
      <c r="T252" s="427"/>
      <c r="U252" s="389"/>
      <c r="V252" s="427"/>
      <c r="W252" s="389"/>
      <c r="X252" s="427"/>
      <c r="Y252" s="361"/>
      <c r="Z252" s="361"/>
      <c r="AA252" s="361"/>
      <c r="AB252" s="424"/>
      <c r="AC252" s="361"/>
      <c r="AD252" s="113"/>
    </row>
    <row r="253" spans="1:30" ht="18" customHeight="1">
      <c r="A253" s="111"/>
      <c r="B253" s="62"/>
      <c r="C253" s="98"/>
      <c r="D253" s="42">
        <v>21100119901</v>
      </c>
      <c r="E253" s="43" t="s">
        <v>504</v>
      </c>
      <c r="F253" s="44" t="s">
        <v>503</v>
      </c>
      <c r="G253" s="64">
        <v>2</v>
      </c>
      <c r="H253" s="130">
        <v>0</v>
      </c>
      <c r="I253" s="130">
        <v>60</v>
      </c>
      <c r="J253" s="72">
        <v>30</v>
      </c>
      <c r="K253" s="78">
        <f t="shared" si="26"/>
        <v>0</v>
      </c>
      <c r="L253" s="78">
        <f t="shared" si="27"/>
        <v>1.1000000000000001</v>
      </c>
      <c r="M253" s="45">
        <f t="shared" si="28"/>
        <v>49.5</v>
      </c>
      <c r="N253" s="427"/>
      <c r="O253" s="441"/>
      <c r="P253" s="424"/>
      <c r="Q253" s="427"/>
      <c r="R253" s="424"/>
      <c r="S253" s="389"/>
      <c r="T253" s="427"/>
      <c r="U253" s="389"/>
      <c r="V253" s="427"/>
      <c r="W253" s="389"/>
      <c r="X253" s="427"/>
      <c r="Y253" s="361"/>
      <c r="Z253" s="361"/>
      <c r="AA253" s="361"/>
      <c r="AB253" s="424"/>
      <c r="AC253" s="361"/>
      <c r="AD253" s="113"/>
    </row>
    <row r="254" spans="1:30" ht="18" customHeight="1">
      <c r="A254" s="81"/>
      <c r="B254" s="62"/>
      <c r="C254" s="98"/>
      <c r="D254" s="42">
        <v>21100119901</v>
      </c>
      <c r="E254" s="43" t="s">
        <v>505</v>
      </c>
      <c r="F254" s="44" t="s">
        <v>503</v>
      </c>
      <c r="G254" s="64">
        <v>2</v>
      </c>
      <c r="H254" s="130">
        <v>0</v>
      </c>
      <c r="I254" s="130">
        <v>60</v>
      </c>
      <c r="J254" s="72">
        <v>31</v>
      </c>
      <c r="K254" s="78">
        <f t="shared" si="26"/>
        <v>0</v>
      </c>
      <c r="L254" s="78">
        <f t="shared" si="27"/>
        <v>1.1000000000000001</v>
      </c>
      <c r="M254" s="45">
        <f t="shared" si="28"/>
        <v>49.5</v>
      </c>
      <c r="N254" s="427"/>
      <c r="O254" s="441"/>
      <c r="P254" s="424"/>
      <c r="Q254" s="427"/>
      <c r="R254" s="424"/>
      <c r="S254" s="363"/>
      <c r="T254" s="427"/>
      <c r="U254" s="363"/>
      <c r="V254" s="427"/>
      <c r="W254" s="363"/>
      <c r="X254" s="427"/>
      <c r="Y254" s="361"/>
      <c r="Z254" s="361"/>
      <c r="AA254" s="361"/>
      <c r="AB254" s="424"/>
      <c r="AC254" s="361"/>
      <c r="AD254" s="113"/>
    </row>
    <row r="255" spans="1:30" s="183" customFormat="1" ht="18" customHeight="1">
      <c r="A255" s="111"/>
      <c r="B255" s="62"/>
      <c r="C255" s="98"/>
      <c r="D255" s="42">
        <v>21100119926</v>
      </c>
      <c r="E255" s="43" t="s">
        <v>159</v>
      </c>
      <c r="F255" s="44" t="s">
        <v>506</v>
      </c>
      <c r="G255" s="64">
        <v>2</v>
      </c>
      <c r="H255" s="130">
        <v>30</v>
      </c>
      <c r="I255" s="130">
        <v>0</v>
      </c>
      <c r="J255" s="72"/>
      <c r="K255" s="78">
        <f t="shared" si="26"/>
        <v>0</v>
      </c>
      <c r="L255" s="78">
        <f t="shared" si="27"/>
        <v>0</v>
      </c>
      <c r="M255" s="45">
        <f t="shared" si="28"/>
        <v>0</v>
      </c>
      <c r="N255" s="427"/>
      <c r="O255" s="441"/>
      <c r="P255" s="424"/>
      <c r="Q255" s="427"/>
      <c r="R255" s="424"/>
      <c r="S255" s="389"/>
      <c r="T255" s="427"/>
      <c r="U255" s="389"/>
      <c r="V255" s="427"/>
      <c r="W255" s="389"/>
      <c r="X255" s="427"/>
      <c r="Y255" s="361"/>
      <c r="Z255" s="361"/>
      <c r="AA255" s="361"/>
      <c r="AB255" s="424"/>
      <c r="AC255" s="361"/>
      <c r="AD255" s="113"/>
    </row>
    <row r="256" spans="1:30" ht="18" customHeight="1">
      <c r="A256" s="81"/>
      <c r="B256" s="97"/>
      <c r="C256" s="98"/>
      <c r="D256" s="42">
        <v>21100119926</v>
      </c>
      <c r="E256" s="43" t="s">
        <v>505</v>
      </c>
      <c r="F256" s="44" t="s">
        <v>506</v>
      </c>
      <c r="G256" s="64">
        <v>2</v>
      </c>
      <c r="H256" s="130">
        <v>0</v>
      </c>
      <c r="I256" s="130">
        <v>60</v>
      </c>
      <c r="J256" s="72"/>
      <c r="K256" s="78">
        <f t="shared" si="26"/>
        <v>0</v>
      </c>
      <c r="L256" s="78">
        <f t="shared" si="27"/>
        <v>0</v>
      </c>
      <c r="M256" s="45">
        <f t="shared" si="28"/>
        <v>0</v>
      </c>
      <c r="N256" s="427"/>
      <c r="O256" s="441"/>
      <c r="P256" s="424"/>
      <c r="Q256" s="427"/>
      <c r="R256" s="424"/>
      <c r="S256" s="363"/>
      <c r="T256" s="427"/>
      <c r="U256" s="363"/>
      <c r="V256" s="427"/>
      <c r="W256" s="363"/>
      <c r="X256" s="427"/>
      <c r="Y256" s="361"/>
      <c r="Z256" s="361"/>
      <c r="AA256" s="361"/>
      <c r="AB256" s="424"/>
      <c r="AC256" s="361"/>
      <c r="AD256" s="113"/>
    </row>
    <row r="257" spans="1:30" ht="18" customHeight="1">
      <c r="A257" s="111"/>
      <c r="B257" s="112"/>
      <c r="C257" s="98"/>
      <c r="D257" s="42"/>
      <c r="E257" s="43" t="s">
        <v>216</v>
      </c>
      <c r="F257" s="44" t="s">
        <v>233</v>
      </c>
      <c r="G257" s="127">
        <v>2</v>
      </c>
      <c r="H257" s="130"/>
      <c r="I257" s="130"/>
      <c r="J257" s="72">
        <v>62</v>
      </c>
      <c r="K257" s="78">
        <f t="shared" si="26"/>
        <v>0</v>
      </c>
      <c r="L257" s="78">
        <f t="shared" si="27"/>
        <v>0</v>
      </c>
      <c r="M257" s="45">
        <f t="shared" si="28"/>
        <v>0</v>
      </c>
      <c r="N257" s="427"/>
      <c r="O257" s="441"/>
      <c r="P257" s="424"/>
      <c r="Q257" s="427"/>
      <c r="R257" s="424"/>
      <c r="S257" s="363"/>
      <c r="T257" s="427"/>
      <c r="U257" s="363"/>
      <c r="V257" s="427"/>
      <c r="W257" s="363"/>
      <c r="X257" s="427"/>
      <c r="Y257" s="361"/>
      <c r="Z257" s="361"/>
      <c r="AA257" s="361"/>
      <c r="AB257" s="424"/>
      <c r="AC257" s="361"/>
      <c r="AD257" s="113"/>
    </row>
    <row r="258" spans="1:30" s="263" customFormat="1" ht="18" customHeight="1">
      <c r="A258" s="111"/>
      <c r="B258" s="112"/>
      <c r="C258" s="98"/>
      <c r="D258" s="42"/>
      <c r="E258" s="43"/>
      <c r="F258" s="44"/>
      <c r="G258" s="127"/>
      <c r="H258" s="130"/>
      <c r="I258" s="130"/>
      <c r="J258" s="72"/>
      <c r="K258" s="78"/>
      <c r="L258" s="78"/>
      <c r="M258" s="45"/>
      <c r="N258" s="427"/>
      <c r="O258" s="441"/>
      <c r="P258" s="424"/>
      <c r="Q258" s="427"/>
      <c r="R258" s="424"/>
      <c r="S258" s="389"/>
      <c r="T258" s="427"/>
      <c r="U258" s="389"/>
      <c r="V258" s="427"/>
      <c r="W258" s="389"/>
      <c r="X258" s="427"/>
      <c r="Y258" s="361"/>
      <c r="Z258" s="361"/>
      <c r="AA258" s="361"/>
      <c r="AB258" s="424"/>
      <c r="AC258" s="361"/>
      <c r="AD258" s="113"/>
    </row>
    <row r="259" spans="1:30" ht="18" customHeight="1">
      <c r="A259" s="85"/>
      <c r="B259" s="86"/>
      <c r="C259" s="87"/>
      <c r="D259" s="42"/>
      <c r="E259" s="43"/>
      <c r="F259" s="44"/>
      <c r="G259" s="128"/>
      <c r="H259" s="280"/>
      <c r="I259" s="278"/>
      <c r="J259" s="72"/>
      <c r="K259" s="78">
        <f t="shared" si="26"/>
        <v>0</v>
      </c>
      <c r="L259" s="78">
        <f t="shared" si="27"/>
        <v>0</v>
      </c>
      <c r="M259" s="45">
        <f t="shared" si="28"/>
        <v>0</v>
      </c>
      <c r="N259" s="433"/>
      <c r="O259" s="442"/>
      <c r="P259" s="443"/>
      <c r="Q259" s="433"/>
      <c r="R259" s="424"/>
      <c r="S259" s="389"/>
      <c r="T259" s="427"/>
      <c r="U259" s="389"/>
      <c r="V259" s="427"/>
      <c r="W259" s="389"/>
      <c r="X259" s="427"/>
      <c r="Y259" s="361"/>
      <c r="Z259" s="361"/>
      <c r="AA259" s="361"/>
      <c r="AB259" s="424"/>
      <c r="AC259" s="361"/>
      <c r="AD259" s="113"/>
    </row>
    <row r="260" spans="1:30" ht="18" customHeight="1">
      <c r="A260" s="88">
        <v>13</v>
      </c>
      <c r="B260" s="262" t="s">
        <v>100</v>
      </c>
      <c r="C260" s="257" t="s">
        <v>43</v>
      </c>
      <c r="D260" s="42">
        <v>41000092501</v>
      </c>
      <c r="E260" s="43" t="s">
        <v>180</v>
      </c>
      <c r="F260" s="44" t="s">
        <v>157</v>
      </c>
      <c r="G260" s="64">
        <v>1</v>
      </c>
      <c r="H260" s="280">
        <v>45</v>
      </c>
      <c r="I260" s="279">
        <v>30</v>
      </c>
      <c r="J260" s="72">
        <v>30</v>
      </c>
      <c r="K260" s="78">
        <f t="shared" si="26"/>
        <v>1</v>
      </c>
      <c r="L260" s="78">
        <f t="shared" si="27"/>
        <v>1.1000000000000001</v>
      </c>
      <c r="M260" s="45">
        <f t="shared" si="28"/>
        <v>69.8</v>
      </c>
      <c r="N260" s="426">
        <v>64.5</v>
      </c>
      <c r="O260" s="440"/>
      <c r="P260" s="419">
        <f>SUM(M260:M279)+N260+O279</f>
        <v>832.40000000000009</v>
      </c>
      <c r="Q260" s="426" t="s">
        <v>136</v>
      </c>
      <c r="R260" s="419"/>
      <c r="S260" s="379">
        <v>430</v>
      </c>
      <c r="T260" s="426">
        <v>430</v>
      </c>
      <c r="U260" s="379" t="s">
        <v>137</v>
      </c>
      <c r="V260" s="426">
        <v>112</v>
      </c>
      <c r="W260" s="379">
        <v>56</v>
      </c>
      <c r="X260" s="426">
        <v>56</v>
      </c>
      <c r="Y260" s="395">
        <f>ROUND((P260-T260),1)</f>
        <v>402.4</v>
      </c>
      <c r="Z260" s="392">
        <f>IF(OR(SUM(V260:V279)="",SUM(Q260:Q279)=""),0,IF(OR(SUM(U260:U279)=320,SUM(V260:V279)&gt;0),ROUND((SUM(Q260:Q279)-SUM(V260:V279)),1),0))</f>
        <v>-112</v>
      </c>
      <c r="AA260" s="392">
        <f>IF(OR(SUM(X260:X279)="",SUM(R260:R279)=""),0,IF(OR(SUM(W260:W279)=160,SUM(X260:X279)&gt;0),ROUND((SUM(R260:R279)-SUM(X260:X279)),1),0))</f>
        <v>-56</v>
      </c>
      <c r="AB260" s="419"/>
      <c r="AC260" s="393">
        <f>SUM(Y260:AA279)</f>
        <v>234.39999999999998</v>
      </c>
      <c r="AD260" s="74"/>
    </row>
    <row r="261" spans="1:30" ht="18" customHeight="1">
      <c r="A261" s="89"/>
      <c r="B261" s="90"/>
      <c r="C261" s="76"/>
      <c r="D261" s="42">
        <v>71400119918</v>
      </c>
      <c r="E261" s="43" t="s">
        <v>159</v>
      </c>
      <c r="F261" s="44" t="s">
        <v>213</v>
      </c>
      <c r="G261" s="64">
        <v>1</v>
      </c>
      <c r="H261" s="280">
        <v>30</v>
      </c>
      <c r="I261" s="278">
        <v>60</v>
      </c>
      <c r="J261" s="72">
        <v>44</v>
      </c>
      <c r="K261" s="78">
        <f t="shared" si="26"/>
        <v>1.2</v>
      </c>
      <c r="L261" s="78">
        <f t="shared" si="27"/>
        <v>1.2</v>
      </c>
      <c r="M261" s="45">
        <f t="shared" si="28"/>
        <v>90</v>
      </c>
      <c r="N261" s="427"/>
      <c r="O261" s="441"/>
      <c r="P261" s="424"/>
      <c r="Q261" s="427"/>
      <c r="R261" s="424"/>
      <c r="S261" s="363"/>
      <c r="T261" s="427"/>
      <c r="U261" s="363"/>
      <c r="V261" s="427"/>
      <c r="W261" s="363"/>
      <c r="X261" s="427"/>
      <c r="Y261" s="361"/>
      <c r="Z261" s="361"/>
      <c r="AA261" s="361"/>
      <c r="AB261" s="424"/>
      <c r="AC261" s="361"/>
      <c r="AD261" s="74"/>
    </row>
    <row r="262" spans="1:30" ht="18" customHeight="1">
      <c r="A262" s="89"/>
      <c r="B262" s="90"/>
      <c r="C262" s="76"/>
      <c r="D262" s="42">
        <v>21100134201</v>
      </c>
      <c r="E262" s="43" t="s">
        <v>180</v>
      </c>
      <c r="F262" s="44" t="s">
        <v>187</v>
      </c>
      <c r="G262" s="64">
        <v>1</v>
      </c>
      <c r="H262" s="280">
        <v>30</v>
      </c>
      <c r="I262" s="278">
        <v>60</v>
      </c>
      <c r="J262" s="72">
        <v>28</v>
      </c>
      <c r="K262" s="78">
        <f t="shared" si="26"/>
        <v>1</v>
      </c>
      <c r="L262" s="78">
        <f t="shared" si="27"/>
        <v>1</v>
      </c>
      <c r="M262" s="45">
        <f t="shared" si="28"/>
        <v>75</v>
      </c>
      <c r="N262" s="427"/>
      <c r="O262" s="441"/>
      <c r="P262" s="424"/>
      <c r="Q262" s="427"/>
      <c r="R262" s="424"/>
      <c r="S262" s="363"/>
      <c r="T262" s="427"/>
      <c r="U262" s="363"/>
      <c r="V262" s="427"/>
      <c r="W262" s="363"/>
      <c r="X262" s="427"/>
      <c r="Y262" s="361"/>
      <c r="Z262" s="361"/>
      <c r="AA262" s="361"/>
      <c r="AB262" s="424"/>
      <c r="AC262" s="361"/>
      <c r="AD262" s="74"/>
    </row>
    <row r="263" spans="1:30" ht="18" customHeight="1">
      <c r="A263" s="89"/>
      <c r="B263" s="90"/>
      <c r="C263" s="76"/>
      <c r="D263" s="42">
        <v>21100015201</v>
      </c>
      <c r="E263" s="43" t="s">
        <v>180</v>
      </c>
      <c r="F263" s="44" t="s">
        <v>214</v>
      </c>
      <c r="G263" s="64">
        <v>1</v>
      </c>
      <c r="H263" s="280">
        <v>45</v>
      </c>
      <c r="I263" s="278">
        <v>30</v>
      </c>
      <c r="J263" s="72">
        <v>22</v>
      </c>
      <c r="K263" s="78">
        <f t="shared" si="26"/>
        <v>1</v>
      </c>
      <c r="L263" s="78">
        <f t="shared" si="27"/>
        <v>1</v>
      </c>
      <c r="M263" s="45">
        <f t="shared" si="28"/>
        <v>67.5</v>
      </c>
      <c r="N263" s="427"/>
      <c r="O263" s="441"/>
      <c r="P263" s="424"/>
      <c r="Q263" s="427"/>
      <c r="R263" s="424"/>
      <c r="S263" s="363"/>
      <c r="T263" s="427"/>
      <c r="U263" s="363"/>
      <c r="V263" s="427"/>
      <c r="W263" s="363"/>
      <c r="X263" s="427"/>
      <c r="Y263" s="361"/>
      <c r="Z263" s="361"/>
      <c r="AA263" s="361"/>
      <c r="AB263" s="424"/>
      <c r="AC263" s="361"/>
      <c r="AD263" s="74"/>
    </row>
    <row r="264" spans="1:30" ht="18" customHeight="1">
      <c r="A264" s="89"/>
      <c r="B264" s="90"/>
      <c r="C264" s="76"/>
      <c r="D264" s="42" t="s">
        <v>215</v>
      </c>
      <c r="E264" s="43" t="s">
        <v>216</v>
      </c>
      <c r="F264" s="44" t="s">
        <v>144</v>
      </c>
      <c r="G264" s="64">
        <v>1</v>
      </c>
      <c r="H264" s="280"/>
      <c r="I264" s="278"/>
      <c r="J264" s="72"/>
      <c r="K264" s="78">
        <f t="shared" si="26"/>
        <v>0</v>
      </c>
      <c r="L264" s="78">
        <f t="shared" si="27"/>
        <v>0</v>
      </c>
      <c r="M264" s="45">
        <f t="shared" si="28"/>
        <v>0</v>
      </c>
      <c r="N264" s="427"/>
      <c r="O264" s="441"/>
      <c r="P264" s="424"/>
      <c r="Q264" s="427"/>
      <c r="R264" s="424"/>
      <c r="S264" s="363"/>
      <c r="T264" s="427"/>
      <c r="U264" s="363"/>
      <c r="V264" s="427"/>
      <c r="W264" s="363"/>
      <c r="X264" s="427"/>
      <c r="Y264" s="361"/>
      <c r="Z264" s="361"/>
      <c r="AA264" s="361"/>
      <c r="AB264" s="424"/>
      <c r="AC264" s="361"/>
      <c r="AD264" s="74"/>
    </row>
    <row r="265" spans="1:30" s="183" customFormat="1" ht="18" customHeight="1">
      <c r="A265" s="114"/>
      <c r="B265" s="90"/>
      <c r="C265" s="76"/>
      <c r="D265" s="42">
        <v>21100119904</v>
      </c>
      <c r="E265" s="43" t="s">
        <v>159</v>
      </c>
      <c r="F265" s="44" t="s">
        <v>526</v>
      </c>
      <c r="G265" s="64">
        <v>2</v>
      </c>
      <c r="H265" s="280">
        <v>30</v>
      </c>
      <c r="I265" s="278">
        <v>0</v>
      </c>
      <c r="J265" s="72">
        <v>62</v>
      </c>
      <c r="K265" s="78">
        <f t="shared" si="26"/>
        <v>1.3</v>
      </c>
      <c r="L265" s="78">
        <f t="shared" si="27"/>
        <v>0</v>
      </c>
      <c r="M265" s="45">
        <f t="shared" si="28"/>
        <v>39</v>
      </c>
      <c r="N265" s="427"/>
      <c r="O265" s="441"/>
      <c r="P265" s="424"/>
      <c r="Q265" s="427"/>
      <c r="R265" s="424"/>
      <c r="S265" s="389"/>
      <c r="T265" s="427"/>
      <c r="U265" s="389"/>
      <c r="V265" s="427"/>
      <c r="W265" s="389"/>
      <c r="X265" s="427"/>
      <c r="Y265" s="361"/>
      <c r="Z265" s="361"/>
      <c r="AA265" s="361"/>
      <c r="AB265" s="424"/>
      <c r="AC265" s="361"/>
      <c r="AD265" s="74"/>
    </row>
    <row r="266" spans="1:30" s="183" customFormat="1" ht="18" customHeight="1">
      <c r="A266" s="114"/>
      <c r="B266" s="90"/>
      <c r="C266" s="76"/>
      <c r="D266" s="42">
        <v>21100119904</v>
      </c>
      <c r="E266" s="43" t="s">
        <v>159</v>
      </c>
      <c r="F266" s="44" t="s">
        <v>527</v>
      </c>
      <c r="G266" s="64">
        <v>2</v>
      </c>
      <c r="H266" s="280">
        <v>0</v>
      </c>
      <c r="I266" s="278">
        <v>60</v>
      </c>
      <c r="J266" s="72">
        <v>31</v>
      </c>
      <c r="K266" s="78">
        <f t="shared" si="26"/>
        <v>0</v>
      </c>
      <c r="L266" s="78">
        <f t="shared" si="27"/>
        <v>1.1000000000000001</v>
      </c>
      <c r="M266" s="45">
        <f t="shared" si="28"/>
        <v>49.5</v>
      </c>
      <c r="N266" s="427"/>
      <c r="O266" s="441"/>
      <c r="P266" s="424"/>
      <c r="Q266" s="427"/>
      <c r="R266" s="424"/>
      <c r="S266" s="389"/>
      <c r="T266" s="427"/>
      <c r="U266" s="389"/>
      <c r="V266" s="427"/>
      <c r="W266" s="389"/>
      <c r="X266" s="427"/>
      <c r="Y266" s="361"/>
      <c r="Z266" s="361"/>
      <c r="AA266" s="361"/>
      <c r="AB266" s="424"/>
      <c r="AC266" s="361"/>
      <c r="AD266" s="74"/>
    </row>
    <row r="267" spans="1:30" s="183" customFormat="1" ht="18" customHeight="1">
      <c r="A267" s="114"/>
      <c r="B267" s="90"/>
      <c r="C267" s="76"/>
      <c r="D267" s="42">
        <v>21100015202</v>
      </c>
      <c r="E267" s="43" t="s">
        <v>180</v>
      </c>
      <c r="F267" s="44" t="s">
        <v>233</v>
      </c>
      <c r="G267" s="64">
        <v>2</v>
      </c>
      <c r="H267" s="280">
        <v>45</v>
      </c>
      <c r="I267" s="278">
        <v>0</v>
      </c>
      <c r="J267" s="72">
        <v>64</v>
      </c>
      <c r="K267" s="78">
        <f t="shared" si="26"/>
        <v>1.3</v>
      </c>
      <c r="L267" s="78">
        <f t="shared" si="27"/>
        <v>0</v>
      </c>
      <c r="M267" s="45">
        <f t="shared" si="28"/>
        <v>58.5</v>
      </c>
      <c r="N267" s="427"/>
      <c r="O267" s="441"/>
      <c r="P267" s="424"/>
      <c r="Q267" s="427"/>
      <c r="R267" s="424"/>
      <c r="S267" s="389"/>
      <c r="T267" s="427"/>
      <c r="U267" s="389"/>
      <c r="V267" s="427"/>
      <c r="W267" s="389"/>
      <c r="X267" s="427"/>
      <c r="Y267" s="361"/>
      <c r="Z267" s="361"/>
      <c r="AA267" s="361"/>
      <c r="AB267" s="424"/>
      <c r="AC267" s="361"/>
      <c r="AD267" s="74"/>
    </row>
    <row r="268" spans="1:30" s="183" customFormat="1" ht="18" customHeight="1">
      <c r="A268" s="114"/>
      <c r="B268" s="90"/>
      <c r="C268" s="76"/>
      <c r="D268" s="42">
        <v>21100015202</v>
      </c>
      <c r="E268" s="43" t="s">
        <v>180</v>
      </c>
      <c r="F268" s="44" t="s">
        <v>528</v>
      </c>
      <c r="G268" s="64">
        <v>2</v>
      </c>
      <c r="H268" s="280">
        <v>0</v>
      </c>
      <c r="I268" s="278">
        <v>30</v>
      </c>
      <c r="J268" s="72">
        <v>32</v>
      </c>
      <c r="K268" s="78">
        <f t="shared" si="26"/>
        <v>0</v>
      </c>
      <c r="L268" s="78">
        <f t="shared" si="27"/>
        <v>1.1000000000000001</v>
      </c>
      <c r="M268" s="45">
        <f t="shared" si="28"/>
        <v>24.8</v>
      </c>
      <c r="N268" s="427"/>
      <c r="O268" s="441"/>
      <c r="P268" s="424"/>
      <c r="Q268" s="427"/>
      <c r="R268" s="424"/>
      <c r="S268" s="389"/>
      <c r="T268" s="427"/>
      <c r="U268" s="389"/>
      <c r="V268" s="427"/>
      <c r="W268" s="389"/>
      <c r="X268" s="427"/>
      <c r="Y268" s="361"/>
      <c r="Z268" s="361"/>
      <c r="AA268" s="361"/>
      <c r="AB268" s="424"/>
      <c r="AC268" s="361"/>
      <c r="AD268" s="74"/>
    </row>
    <row r="269" spans="1:30" s="183" customFormat="1" ht="18" customHeight="1">
      <c r="A269" s="114"/>
      <c r="B269" s="90"/>
      <c r="C269" s="76"/>
      <c r="D269" s="42">
        <v>21100015202</v>
      </c>
      <c r="E269" s="43" t="s">
        <v>180</v>
      </c>
      <c r="F269" s="44" t="s">
        <v>529</v>
      </c>
      <c r="G269" s="64">
        <v>2</v>
      </c>
      <c r="H269" s="280">
        <v>0</v>
      </c>
      <c r="I269" s="278">
        <v>30</v>
      </c>
      <c r="J269" s="72">
        <v>32</v>
      </c>
      <c r="K269" s="78">
        <f t="shared" si="26"/>
        <v>0</v>
      </c>
      <c r="L269" s="78">
        <f t="shared" si="27"/>
        <v>1.1000000000000001</v>
      </c>
      <c r="M269" s="45">
        <f t="shared" si="28"/>
        <v>24.8</v>
      </c>
      <c r="N269" s="427"/>
      <c r="O269" s="441"/>
      <c r="P269" s="424"/>
      <c r="Q269" s="427"/>
      <c r="R269" s="424"/>
      <c r="S269" s="389"/>
      <c r="T269" s="427"/>
      <c r="U269" s="389"/>
      <c r="V269" s="427"/>
      <c r="W269" s="389"/>
      <c r="X269" s="427"/>
      <c r="Y269" s="361"/>
      <c r="Z269" s="361"/>
      <c r="AA269" s="361"/>
      <c r="AB269" s="424"/>
      <c r="AC269" s="361"/>
      <c r="AD269" s="74"/>
    </row>
    <row r="270" spans="1:30" s="183" customFormat="1" ht="18" customHeight="1">
      <c r="A270" s="114"/>
      <c r="B270" s="90"/>
      <c r="C270" s="76"/>
      <c r="D270" s="42">
        <v>21100134201</v>
      </c>
      <c r="E270" s="43" t="s">
        <v>180</v>
      </c>
      <c r="F270" s="44" t="s">
        <v>144</v>
      </c>
      <c r="G270" s="64">
        <v>2</v>
      </c>
      <c r="H270" s="280">
        <v>30</v>
      </c>
      <c r="I270" s="280">
        <v>60</v>
      </c>
      <c r="J270" s="72">
        <v>57</v>
      </c>
      <c r="K270" s="78">
        <f t="shared" si="26"/>
        <v>1.2</v>
      </c>
      <c r="L270" s="78">
        <f t="shared" si="27"/>
        <v>1.2</v>
      </c>
      <c r="M270" s="45">
        <f t="shared" si="28"/>
        <v>90</v>
      </c>
      <c r="N270" s="427"/>
      <c r="O270" s="441"/>
      <c r="P270" s="424"/>
      <c r="Q270" s="427"/>
      <c r="R270" s="424"/>
      <c r="S270" s="389"/>
      <c r="T270" s="427"/>
      <c r="U270" s="389"/>
      <c r="V270" s="427"/>
      <c r="W270" s="389"/>
      <c r="X270" s="427"/>
      <c r="Y270" s="361"/>
      <c r="Z270" s="361"/>
      <c r="AA270" s="361"/>
      <c r="AB270" s="424"/>
      <c r="AC270" s="361"/>
      <c r="AD270" s="74"/>
    </row>
    <row r="271" spans="1:30" s="183" customFormat="1" ht="18" customHeight="1">
      <c r="A271" s="114"/>
      <c r="B271" s="90"/>
      <c r="C271" s="76"/>
      <c r="D271" s="42">
        <v>21100134202</v>
      </c>
      <c r="E271" s="43" t="s">
        <v>180</v>
      </c>
      <c r="F271" s="44" t="s">
        <v>230</v>
      </c>
      <c r="G271" s="64">
        <v>2</v>
      </c>
      <c r="H271" s="280">
        <v>30</v>
      </c>
      <c r="I271" s="278">
        <v>60</v>
      </c>
      <c r="J271" s="72">
        <v>55</v>
      </c>
      <c r="K271" s="78">
        <f t="shared" si="26"/>
        <v>1.2</v>
      </c>
      <c r="L271" s="78">
        <f t="shared" si="27"/>
        <v>1.2</v>
      </c>
      <c r="M271" s="45">
        <f t="shared" si="28"/>
        <v>90</v>
      </c>
      <c r="N271" s="427"/>
      <c r="O271" s="441"/>
      <c r="P271" s="424"/>
      <c r="Q271" s="427"/>
      <c r="R271" s="424"/>
      <c r="S271" s="389"/>
      <c r="T271" s="427"/>
      <c r="U271" s="389"/>
      <c r="V271" s="427"/>
      <c r="W271" s="389"/>
      <c r="X271" s="427"/>
      <c r="Y271" s="361"/>
      <c r="Z271" s="361"/>
      <c r="AA271" s="361"/>
      <c r="AB271" s="424"/>
      <c r="AC271" s="361"/>
      <c r="AD271" s="74"/>
    </row>
    <row r="272" spans="1:30" s="183" customFormat="1" ht="18" customHeight="1">
      <c r="A272" s="114"/>
      <c r="B272" s="90"/>
      <c r="C272" s="76"/>
      <c r="D272" s="42">
        <v>21100181801</v>
      </c>
      <c r="E272" s="43" t="s">
        <v>180</v>
      </c>
      <c r="F272" s="44" t="s">
        <v>165</v>
      </c>
      <c r="G272" s="64">
        <v>2</v>
      </c>
      <c r="H272" s="280">
        <v>30</v>
      </c>
      <c r="I272" s="278">
        <v>60</v>
      </c>
      <c r="J272" s="72">
        <v>16</v>
      </c>
      <c r="K272" s="78">
        <f t="shared" si="26"/>
        <v>1</v>
      </c>
      <c r="L272" s="78">
        <f t="shared" si="27"/>
        <v>1</v>
      </c>
      <c r="M272" s="45">
        <f t="shared" si="28"/>
        <v>75</v>
      </c>
      <c r="N272" s="427"/>
      <c r="O272" s="441"/>
      <c r="P272" s="424"/>
      <c r="Q272" s="427"/>
      <c r="R272" s="424"/>
      <c r="S272" s="389"/>
      <c r="T272" s="427"/>
      <c r="U272" s="389"/>
      <c r="V272" s="427"/>
      <c r="W272" s="389"/>
      <c r="X272" s="427"/>
      <c r="Y272" s="361"/>
      <c r="Z272" s="361"/>
      <c r="AA272" s="361"/>
      <c r="AB272" s="424"/>
      <c r="AC272" s="361"/>
      <c r="AD272" s="74"/>
    </row>
    <row r="273" spans="1:30" s="183" customFormat="1" ht="18" customHeight="1">
      <c r="A273" s="114"/>
      <c r="B273" s="90"/>
      <c r="C273" s="76"/>
      <c r="D273" s="42">
        <v>21100151601</v>
      </c>
      <c r="E273" s="43" t="s">
        <v>530</v>
      </c>
      <c r="F273" s="44" t="s">
        <v>187</v>
      </c>
      <c r="G273" s="64">
        <v>2</v>
      </c>
      <c r="H273" s="280"/>
      <c r="I273" s="278"/>
      <c r="J273" s="72">
        <v>28</v>
      </c>
      <c r="K273" s="78">
        <f t="shared" si="26"/>
        <v>0</v>
      </c>
      <c r="L273" s="78">
        <f t="shared" si="27"/>
        <v>0</v>
      </c>
      <c r="M273" s="45">
        <f t="shared" si="28"/>
        <v>14</v>
      </c>
      <c r="N273" s="427"/>
      <c r="O273" s="441"/>
      <c r="P273" s="424"/>
      <c r="Q273" s="427"/>
      <c r="R273" s="424"/>
      <c r="S273" s="389"/>
      <c r="T273" s="427"/>
      <c r="U273" s="389"/>
      <c r="V273" s="427"/>
      <c r="W273" s="389"/>
      <c r="X273" s="427"/>
      <c r="Y273" s="361"/>
      <c r="Z273" s="361"/>
      <c r="AA273" s="361"/>
      <c r="AB273" s="424"/>
      <c r="AC273" s="361"/>
      <c r="AD273" s="74"/>
    </row>
    <row r="274" spans="1:30" s="183" customFormat="1" ht="18" hidden="1" customHeight="1">
      <c r="A274" s="114"/>
      <c r="B274" s="90"/>
      <c r="C274" s="76"/>
      <c r="D274" s="42"/>
      <c r="E274" s="43"/>
      <c r="F274" s="44"/>
      <c r="G274" s="64"/>
      <c r="H274" s="280"/>
      <c r="I274" s="278"/>
      <c r="J274" s="72"/>
      <c r="K274" s="78">
        <f t="shared" ref="K274:K340" si="29">IF(OR(LEFT(E274,2)="ĐA",LEFT(E274,2)="DA",LEFT(E274,5)="Đồ án",LEFT(E274,5)="Đồán ",LEFT(E274,9)="Sinh hoạt",LEFT(E274,9)="sinh hoạt",LEFT(E274,6)="Cố vấn",LEFT(E274,6)="cố vấn",LEFT(E274,4)="cvht",LEFT(E274,4)="CVHT",LEFT(E274,4)="shcn",LEFT(E274,4)="SHCN"),0,(IF(AND(H274&gt;0,J274&gt;0),IF(J274&gt;60,1.3,IF(J274&gt;35,1.2,1)),0)))</f>
        <v>0</v>
      </c>
      <c r="L274" s="78">
        <f t="shared" ref="L274:L340" si="30">IF(OR(LEFT(E274,2)="ĐA",LEFT(E274,2)="DA",LEFT(E274,5)="Đồ án",LEFT(E274,5)="Đồán "),0,IF(AND(J274&gt;0,I274&gt;0),IF(AND(OR(LEFT(E274,4)="GDQP",LEFT(E274,4)="gdqp",LEFT(E274,19)="Giáo dục quốc phòng"),J274&gt;50),1.3,IF(J274&gt;35,1.2,IF(J274&gt;29,1.1,1))),0))</f>
        <v>0</v>
      </c>
      <c r="M274" s="45">
        <f t="shared" ref="M274:M340" si="31">ROUND(IF(OR(LEFT(E274,2)="ĐA",LEFT(E274,2)="DA",LEFT(E274,5)="Đồ án",LEFT(E274,5)="Đồán "),J274*0.5,(IF(H274&gt;0,H274*K274,"0")+IF(I274&gt;0,(I274*0.75)*L274,"0"))),1)</f>
        <v>0</v>
      </c>
      <c r="N274" s="427"/>
      <c r="O274" s="441"/>
      <c r="P274" s="424"/>
      <c r="Q274" s="427"/>
      <c r="R274" s="424"/>
      <c r="S274" s="389"/>
      <c r="T274" s="427"/>
      <c r="U274" s="389"/>
      <c r="V274" s="427"/>
      <c r="W274" s="389"/>
      <c r="X274" s="427"/>
      <c r="Y274" s="361"/>
      <c r="Z274" s="361"/>
      <c r="AA274" s="361"/>
      <c r="AB274" s="424"/>
      <c r="AC274" s="361"/>
      <c r="AD274" s="74"/>
    </row>
    <row r="275" spans="1:30" ht="18" hidden="1" customHeight="1">
      <c r="A275" s="89"/>
      <c r="B275" s="90"/>
      <c r="C275" s="76"/>
      <c r="D275" s="42"/>
      <c r="E275" s="43"/>
      <c r="F275" s="44"/>
      <c r="G275" s="64"/>
      <c r="H275" s="280"/>
      <c r="I275" s="278"/>
      <c r="J275" s="72"/>
      <c r="K275" s="78">
        <f t="shared" si="29"/>
        <v>0</v>
      </c>
      <c r="L275" s="78">
        <f t="shared" si="30"/>
        <v>0</v>
      </c>
      <c r="M275" s="45">
        <f t="shared" si="31"/>
        <v>0</v>
      </c>
      <c r="N275" s="427"/>
      <c r="O275" s="441"/>
      <c r="P275" s="424"/>
      <c r="Q275" s="427"/>
      <c r="R275" s="424"/>
      <c r="S275" s="363"/>
      <c r="T275" s="427"/>
      <c r="U275" s="363"/>
      <c r="V275" s="427"/>
      <c r="W275" s="363"/>
      <c r="X275" s="427"/>
      <c r="Y275" s="361"/>
      <c r="Z275" s="361"/>
      <c r="AA275" s="361"/>
      <c r="AB275" s="424"/>
      <c r="AC275" s="361"/>
      <c r="AD275" s="74"/>
    </row>
    <row r="276" spans="1:30" ht="18" hidden="1" customHeight="1">
      <c r="A276" s="89"/>
      <c r="B276" s="90"/>
      <c r="C276" s="76"/>
      <c r="D276" s="42"/>
      <c r="E276" s="43"/>
      <c r="F276" s="44"/>
      <c r="G276" s="64"/>
      <c r="H276" s="280"/>
      <c r="I276" s="278"/>
      <c r="J276" s="72"/>
      <c r="K276" s="78">
        <f t="shared" si="29"/>
        <v>0</v>
      </c>
      <c r="L276" s="78">
        <f t="shared" si="30"/>
        <v>0</v>
      </c>
      <c r="M276" s="45">
        <f t="shared" si="31"/>
        <v>0</v>
      </c>
      <c r="N276" s="427"/>
      <c r="O276" s="441"/>
      <c r="P276" s="424"/>
      <c r="Q276" s="427"/>
      <c r="R276" s="424"/>
      <c r="S276" s="363"/>
      <c r="T276" s="427"/>
      <c r="U276" s="363"/>
      <c r="V276" s="427"/>
      <c r="W276" s="363"/>
      <c r="X276" s="427"/>
      <c r="Y276" s="361"/>
      <c r="Z276" s="361"/>
      <c r="AA276" s="361"/>
      <c r="AB276" s="424"/>
      <c r="AC276" s="361"/>
      <c r="AD276" s="74"/>
    </row>
    <row r="277" spans="1:30" ht="18" hidden="1" customHeight="1">
      <c r="A277" s="89"/>
      <c r="B277" s="90"/>
      <c r="C277" s="76"/>
      <c r="D277" s="42"/>
      <c r="E277" s="43"/>
      <c r="F277" s="44"/>
      <c r="G277" s="64"/>
      <c r="H277" s="280"/>
      <c r="I277" s="278"/>
      <c r="J277" s="72"/>
      <c r="K277" s="78">
        <f t="shared" si="29"/>
        <v>0</v>
      </c>
      <c r="L277" s="78">
        <f t="shared" si="30"/>
        <v>0</v>
      </c>
      <c r="M277" s="45">
        <f t="shared" si="31"/>
        <v>0</v>
      </c>
      <c r="N277" s="427"/>
      <c r="O277" s="441"/>
      <c r="P277" s="424"/>
      <c r="Q277" s="427"/>
      <c r="R277" s="424"/>
      <c r="S277" s="363"/>
      <c r="T277" s="427"/>
      <c r="U277" s="363"/>
      <c r="V277" s="427"/>
      <c r="W277" s="363"/>
      <c r="X277" s="427"/>
      <c r="Y277" s="361"/>
      <c r="Z277" s="361"/>
      <c r="AA277" s="361"/>
      <c r="AB277" s="424"/>
      <c r="AC277" s="361"/>
      <c r="AD277" s="74"/>
    </row>
    <row r="278" spans="1:30" ht="18" hidden="1" customHeight="1">
      <c r="A278" s="114"/>
      <c r="B278" s="90"/>
      <c r="C278" s="76"/>
      <c r="D278" s="42"/>
      <c r="E278" s="43"/>
      <c r="F278" s="44"/>
      <c r="G278" s="64"/>
      <c r="H278" s="280"/>
      <c r="I278" s="278"/>
      <c r="J278" s="72"/>
      <c r="K278" s="78">
        <f t="shared" si="29"/>
        <v>0</v>
      </c>
      <c r="L278" s="78">
        <f t="shared" si="30"/>
        <v>0</v>
      </c>
      <c r="M278" s="45">
        <f t="shared" si="31"/>
        <v>0</v>
      </c>
      <c r="N278" s="427"/>
      <c r="O278" s="441"/>
      <c r="P278" s="424"/>
      <c r="Q278" s="427"/>
      <c r="R278" s="424"/>
      <c r="S278" s="389"/>
      <c r="T278" s="427"/>
      <c r="U278" s="389"/>
      <c r="V278" s="427"/>
      <c r="W278" s="389"/>
      <c r="X278" s="427"/>
      <c r="Y278" s="361"/>
      <c r="Z278" s="361"/>
      <c r="AA278" s="361"/>
      <c r="AB278" s="424"/>
      <c r="AC278" s="361"/>
      <c r="AD278" s="74"/>
    </row>
    <row r="279" spans="1:30" ht="18" hidden="1" customHeight="1">
      <c r="A279" s="114"/>
      <c r="B279" s="90"/>
      <c r="C279" s="76"/>
      <c r="D279" s="42"/>
      <c r="E279" s="43"/>
      <c r="F279" s="44"/>
      <c r="G279" s="64"/>
      <c r="H279" s="280"/>
      <c r="I279" s="134"/>
      <c r="J279" s="72"/>
      <c r="K279" s="78">
        <f t="shared" si="29"/>
        <v>0</v>
      </c>
      <c r="L279" s="78">
        <f t="shared" si="30"/>
        <v>0</v>
      </c>
      <c r="M279" s="45">
        <f t="shared" si="31"/>
        <v>0</v>
      </c>
      <c r="N279" s="427"/>
      <c r="O279" s="441"/>
      <c r="P279" s="424"/>
      <c r="Q279" s="427"/>
      <c r="R279" s="424"/>
      <c r="S279" s="389"/>
      <c r="T279" s="427"/>
      <c r="U279" s="389"/>
      <c r="V279" s="427"/>
      <c r="W279" s="389"/>
      <c r="X279" s="427"/>
      <c r="Y279" s="361"/>
      <c r="Z279" s="361"/>
      <c r="AA279" s="361"/>
      <c r="AB279" s="424"/>
      <c r="AC279" s="361"/>
      <c r="AD279" s="74"/>
    </row>
    <row r="280" spans="1:30" ht="18" customHeight="1">
      <c r="A280" s="88">
        <v>14</v>
      </c>
      <c r="B280" s="262" t="s">
        <v>101</v>
      </c>
      <c r="C280" s="257" t="s">
        <v>44</v>
      </c>
      <c r="D280" s="42">
        <v>20200002201</v>
      </c>
      <c r="E280" s="43" t="s">
        <v>312</v>
      </c>
      <c r="F280" s="44" t="s">
        <v>313</v>
      </c>
      <c r="G280" s="64">
        <v>1</v>
      </c>
      <c r="H280" s="292">
        <v>30</v>
      </c>
      <c r="I280" s="135"/>
      <c r="J280" s="72">
        <v>64</v>
      </c>
      <c r="K280" s="78">
        <f t="shared" si="29"/>
        <v>1.3</v>
      </c>
      <c r="L280" s="78">
        <f t="shared" si="30"/>
        <v>0</v>
      </c>
      <c r="M280" s="45">
        <f t="shared" si="31"/>
        <v>39</v>
      </c>
      <c r="N280" s="426">
        <v>64.5</v>
      </c>
      <c r="O280" s="440">
        <v>0</v>
      </c>
      <c r="P280" s="419">
        <f>SUM(M280:M297)+N260+O260</f>
        <v>872.40000000000009</v>
      </c>
      <c r="Q280" s="426" t="s">
        <v>136</v>
      </c>
      <c r="R280" s="419"/>
      <c r="S280" s="379">
        <v>430</v>
      </c>
      <c r="T280" s="426">
        <v>430</v>
      </c>
      <c r="U280" s="379" t="s">
        <v>137</v>
      </c>
      <c r="V280" s="426">
        <v>112</v>
      </c>
      <c r="W280" s="379">
        <v>56</v>
      </c>
      <c r="X280" s="426">
        <v>56</v>
      </c>
      <c r="Y280" s="395">
        <f>ROUND((P280-T280),1)</f>
        <v>442.4</v>
      </c>
      <c r="Z280" s="392">
        <f>IF(OR(SUM(V280:V299)="",SUM(Q280:Q299)=""),0,IF(OR(SUM(U280:U299)=320,SUM(V280:V299)&gt;0),ROUND((SUM(Q280:Q299)-SUM(V280:V299)),1),0))</f>
        <v>-112</v>
      </c>
      <c r="AA280" s="392">
        <f>IF(OR(SUM(X280:X299)="",SUM(R280:R299)=""),0,IF(OR(SUM(W280:W299)=160,SUM(X280:X299)&gt;0),ROUND((SUM(R280:R299)-SUM(X280:X299)),1),0))</f>
        <v>-56</v>
      </c>
      <c r="AB280" s="419"/>
      <c r="AC280" s="393">
        <f>SUM(Y280:AA299)</f>
        <v>274.39999999999998</v>
      </c>
      <c r="AD280" s="92"/>
    </row>
    <row r="281" spans="1:30" s="183" customFormat="1" ht="18" customHeight="1">
      <c r="A281" s="201"/>
      <c r="B281" s="202"/>
      <c r="C281" s="87"/>
      <c r="D281" s="42">
        <v>20200002201</v>
      </c>
      <c r="E281" s="43" t="s">
        <v>454</v>
      </c>
      <c r="F281" s="44" t="s">
        <v>313</v>
      </c>
      <c r="G281" s="64">
        <v>1</v>
      </c>
      <c r="H281" s="292"/>
      <c r="I281" s="135">
        <v>30</v>
      </c>
      <c r="J281" s="72">
        <v>32</v>
      </c>
      <c r="K281" s="78">
        <f t="shared" si="29"/>
        <v>0</v>
      </c>
      <c r="L281" s="78">
        <f t="shared" si="30"/>
        <v>1.1000000000000001</v>
      </c>
      <c r="M281" s="45">
        <f t="shared" si="31"/>
        <v>24.8</v>
      </c>
      <c r="N281" s="427"/>
      <c r="O281" s="441"/>
      <c r="P281" s="424"/>
      <c r="Q281" s="427"/>
      <c r="R281" s="424"/>
      <c r="S281" s="380"/>
      <c r="T281" s="427"/>
      <c r="U281" s="380"/>
      <c r="V281" s="427"/>
      <c r="W281" s="380"/>
      <c r="X281" s="427"/>
      <c r="Y281" s="396"/>
      <c r="Z281" s="394"/>
      <c r="AA281" s="394"/>
      <c r="AB281" s="424"/>
      <c r="AC281" s="425"/>
      <c r="AD281" s="92"/>
    </row>
    <row r="282" spans="1:30" s="183" customFormat="1" ht="18" customHeight="1">
      <c r="A282" s="201"/>
      <c r="B282" s="202"/>
      <c r="C282" s="87"/>
      <c r="D282" s="42">
        <v>20200002201</v>
      </c>
      <c r="E282" s="43" t="s">
        <v>455</v>
      </c>
      <c r="F282" s="44" t="s">
        <v>313</v>
      </c>
      <c r="G282" s="64">
        <v>1</v>
      </c>
      <c r="H282" s="292"/>
      <c r="I282" s="135">
        <v>30</v>
      </c>
      <c r="J282" s="72">
        <v>32</v>
      </c>
      <c r="K282" s="78">
        <f t="shared" si="29"/>
        <v>0</v>
      </c>
      <c r="L282" s="78">
        <f t="shared" si="30"/>
        <v>1.1000000000000001</v>
      </c>
      <c r="M282" s="45">
        <f t="shared" si="31"/>
        <v>24.8</v>
      </c>
      <c r="N282" s="427"/>
      <c r="O282" s="441"/>
      <c r="P282" s="424"/>
      <c r="Q282" s="427"/>
      <c r="R282" s="424"/>
      <c r="S282" s="380"/>
      <c r="T282" s="427"/>
      <c r="U282" s="380"/>
      <c r="V282" s="427"/>
      <c r="W282" s="380"/>
      <c r="X282" s="427"/>
      <c r="Y282" s="396"/>
      <c r="Z282" s="394"/>
      <c r="AA282" s="394"/>
      <c r="AB282" s="424"/>
      <c r="AC282" s="425"/>
      <c r="AD282" s="92"/>
    </row>
    <row r="283" spans="1:30" ht="18" customHeight="1">
      <c r="A283" s="81"/>
      <c r="B283" s="97"/>
      <c r="C283" s="98"/>
      <c r="D283" s="42">
        <v>21100009601</v>
      </c>
      <c r="E283" s="43" t="s">
        <v>205</v>
      </c>
      <c r="F283" s="44" t="s">
        <v>314</v>
      </c>
      <c r="G283" s="64">
        <v>1</v>
      </c>
      <c r="H283" s="292">
        <v>30</v>
      </c>
      <c r="I283" s="135">
        <v>30</v>
      </c>
      <c r="J283" s="72">
        <v>40</v>
      </c>
      <c r="K283" s="78">
        <f t="shared" si="29"/>
        <v>1.2</v>
      </c>
      <c r="L283" s="78">
        <f t="shared" si="30"/>
        <v>1.2</v>
      </c>
      <c r="M283" s="45">
        <f t="shared" si="31"/>
        <v>63</v>
      </c>
      <c r="N283" s="427"/>
      <c r="O283" s="441"/>
      <c r="P283" s="424"/>
      <c r="Q283" s="427"/>
      <c r="R283" s="424"/>
      <c r="S283" s="363"/>
      <c r="T283" s="427"/>
      <c r="U283" s="363"/>
      <c r="V283" s="427"/>
      <c r="W283" s="363"/>
      <c r="X283" s="427"/>
      <c r="Y283" s="361"/>
      <c r="Z283" s="361"/>
      <c r="AA283" s="361"/>
      <c r="AB283" s="424"/>
      <c r="AC283" s="361"/>
      <c r="AD283" s="92"/>
    </row>
    <row r="284" spans="1:30" ht="18" customHeight="1">
      <c r="A284" s="81"/>
      <c r="B284" s="399"/>
      <c r="C284" s="400"/>
      <c r="D284" s="42">
        <v>21100009602</v>
      </c>
      <c r="E284" s="43" t="s">
        <v>205</v>
      </c>
      <c r="F284" s="44" t="s">
        <v>315</v>
      </c>
      <c r="G284" s="64">
        <v>1</v>
      </c>
      <c r="H284" s="292">
        <v>30</v>
      </c>
      <c r="I284" s="135">
        <v>30</v>
      </c>
      <c r="J284" s="72">
        <v>43</v>
      </c>
      <c r="K284" s="78">
        <f t="shared" si="29"/>
        <v>1.2</v>
      </c>
      <c r="L284" s="78">
        <f t="shared" si="30"/>
        <v>1.2</v>
      </c>
      <c r="M284" s="45">
        <f t="shared" si="31"/>
        <v>63</v>
      </c>
      <c r="N284" s="427"/>
      <c r="O284" s="441"/>
      <c r="P284" s="424"/>
      <c r="Q284" s="427"/>
      <c r="R284" s="424"/>
      <c r="S284" s="363"/>
      <c r="T284" s="427"/>
      <c r="U284" s="363"/>
      <c r="V284" s="427"/>
      <c r="W284" s="363"/>
      <c r="X284" s="427"/>
      <c r="Y284" s="361"/>
      <c r="Z284" s="361"/>
      <c r="AA284" s="361"/>
      <c r="AB284" s="424"/>
      <c r="AC284" s="361"/>
      <c r="AD284" s="92"/>
    </row>
    <row r="285" spans="1:30" ht="18" customHeight="1">
      <c r="A285" s="81"/>
      <c r="B285" s="399"/>
      <c r="C285" s="400"/>
      <c r="D285" s="42">
        <v>21100009906</v>
      </c>
      <c r="E285" s="43" t="s">
        <v>316</v>
      </c>
      <c r="F285" s="44" t="s">
        <v>203</v>
      </c>
      <c r="G285" s="64">
        <v>1</v>
      </c>
      <c r="H285" s="292">
        <v>45</v>
      </c>
      <c r="I285" s="135">
        <v>30</v>
      </c>
      <c r="J285" s="72">
        <v>24</v>
      </c>
      <c r="K285" s="78">
        <f t="shared" si="29"/>
        <v>1</v>
      </c>
      <c r="L285" s="78">
        <f t="shared" si="30"/>
        <v>1</v>
      </c>
      <c r="M285" s="45">
        <f t="shared" si="31"/>
        <v>67.5</v>
      </c>
      <c r="N285" s="427"/>
      <c r="O285" s="441"/>
      <c r="P285" s="424"/>
      <c r="Q285" s="427"/>
      <c r="R285" s="424"/>
      <c r="S285" s="363"/>
      <c r="T285" s="427"/>
      <c r="U285" s="363"/>
      <c r="V285" s="427"/>
      <c r="W285" s="363"/>
      <c r="X285" s="427"/>
      <c r="Y285" s="361"/>
      <c r="Z285" s="361"/>
      <c r="AA285" s="361"/>
      <c r="AB285" s="424"/>
      <c r="AC285" s="361"/>
      <c r="AD285" s="92"/>
    </row>
    <row r="286" spans="1:30" ht="18" customHeight="1">
      <c r="A286" s="81"/>
      <c r="B286" s="97"/>
      <c r="C286" s="98"/>
      <c r="D286" s="42"/>
      <c r="E286" s="43" t="s">
        <v>216</v>
      </c>
      <c r="F286" s="44" t="s">
        <v>230</v>
      </c>
      <c r="G286" s="64"/>
      <c r="H286" s="292"/>
      <c r="I286" s="135"/>
      <c r="J286" s="72"/>
      <c r="K286" s="78">
        <f t="shared" si="29"/>
        <v>0</v>
      </c>
      <c r="L286" s="78">
        <f t="shared" si="30"/>
        <v>0</v>
      </c>
      <c r="M286" s="45">
        <f t="shared" si="31"/>
        <v>0</v>
      </c>
      <c r="N286" s="427"/>
      <c r="O286" s="441"/>
      <c r="P286" s="424"/>
      <c r="Q286" s="427"/>
      <c r="R286" s="424"/>
      <c r="S286" s="363"/>
      <c r="T286" s="427"/>
      <c r="U286" s="363"/>
      <c r="V286" s="427"/>
      <c r="W286" s="363"/>
      <c r="X286" s="427"/>
      <c r="Y286" s="361"/>
      <c r="Z286" s="361"/>
      <c r="AA286" s="361"/>
      <c r="AB286" s="424"/>
      <c r="AC286" s="361"/>
      <c r="AD286" s="92"/>
    </row>
    <row r="287" spans="1:30" ht="18" customHeight="1">
      <c r="A287" s="81"/>
      <c r="B287" s="97"/>
      <c r="C287" s="98"/>
      <c r="D287" s="42"/>
      <c r="E287" s="43" t="s">
        <v>205</v>
      </c>
      <c r="F287" s="44" t="s">
        <v>373</v>
      </c>
      <c r="G287" s="64">
        <v>2</v>
      </c>
      <c r="H287" s="292">
        <v>30</v>
      </c>
      <c r="I287" s="135">
        <v>30</v>
      </c>
      <c r="J287" s="72">
        <v>32</v>
      </c>
      <c r="K287" s="78">
        <f t="shared" si="29"/>
        <v>1</v>
      </c>
      <c r="L287" s="78">
        <f t="shared" si="30"/>
        <v>1.1000000000000001</v>
      </c>
      <c r="M287" s="45">
        <f t="shared" si="31"/>
        <v>54.8</v>
      </c>
      <c r="N287" s="427"/>
      <c r="O287" s="441"/>
      <c r="P287" s="424"/>
      <c r="Q287" s="427"/>
      <c r="R287" s="424"/>
      <c r="S287" s="363"/>
      <c r="T287" s="427"/>
      <c r="U287" s="363"/>
      <c r="V287" s="427"/>
      <c r="W287" s="363"/>
      <c r="X287" s="427"/>
      <c r="Y287" s="361"/>
      <c r="Z287" s="361"/>
      <c r="AA287" s="361"/>
      <c r="AB287" s="424"/>
      <c r="AC287" s="361"/>
      <c r="AD287" s="92"/>
    </row>
    <row r="288" spans="1:30" ht="18" customHeight="1">
      <c r="A288" s="81"/>
      <c r="B288" s="97"/>
      <c r="C288" s="98"/>
      <c r="D288" s="42"/>
      <c r="E288" s="43" t="s">
        <v>159</v>
      </c>
      <c r="F288" s="44" t="s">
        <v>544</v>
      </c>
      <c r="G288" s="64">
        <v>2</v>
      </c>
      <c r="H288" s="280">
        <v>30</v>
      </c>
      <c r="I288" s="135">
        <v>60</v>
      </c>
      <c r="J288" s="72">
        <v>60</v>
      </c>
      <c r="K288" s="78">
        <f t="shared" si="29"/>
        <v>1.2</v>
      </c>
      <c r="L288" s="78">
        <f t="shared" si="30"/>
        <v>1.2</v>
      </c>
      <c r="M288" s="45">
        <f t="shared" si="31"/>
        <v>90</v>
      </c>
      <c r="N288" s="427"/>
      <c r="O288" s="441"/>
      <c r="P288" s="424"/>
      <c r="Q288" s="427"/>
      <c r="R288" s="424"/>
      <c r="S288" s="363"/>
      <c r="T288" s="427"/>
      <c r="U288" s="363"/>
      <c r="V288" s="427"/>
      <c r="W288" s="363"/>
      <c r="X288" s="427"/>
      <c r="Y288" s="361"/>
      <c r="Z288" s="361"/>
      <c r="AA288" s="361"/>
      <c r="AB288" s="424"/>
      <c r="AC288" s="361"/>
      <c r="AD288" s="92"/>
    </row>
    <row r="289" spans="1:30" ht="18" customHeight="1">
      <c r="A289" s="111"/>
      <c r="B289" s="97"/>
      <c r="C289" s="98"/>
      <c r="D289" s="42"/>
      <c r="E289" s="43" t="s">
        <v>159</v>
      </c>
      <c r="F289" s="44" t="s">
        <v>545</v>
      </c>
      <c r="G289" s="64">
        <v>2</v>
      </c>
      <c r="H289" s="292">
        <v>30</v>
      </c>
      <c r="I289" s="135">
        <v>60</v>
      </c>
      <c r="J289" s="72">
        <v>27</v>
      </c>
      <c r="K289" s="78">
        <f t="shared" si="29"/>
        <v>1</v>
      </c>
      <c r="L289" s="78">
        <f t="shared" si="30"/>
        <v>1</v>
      </c>
      <c r="M289" s="45">
        <f t="shared" si="31"/>
        <v>75</v>
      </c>
      <c r="N289" s="427"/>
      <c r="O289" s="441"/>
      <c r="P289" s="424"/>
      <c r="Q289" s="427"/>
      <c r="R289" s="424"/>
      <c r="S289" s="389"/>
      <c r="T289" s="427"/>
      <c r="U289" s="389"/>
      <c r="V289" s="427"/>
      <c r="W289" s="389"/>
      <c r="X289" s="427"/>
      <c r="Y289" s="361"/>
      <c r="Z289" s="361"/>
      <c r="AA289" s="361"/>
      <c r="AB289" s="424"/>
      <c r="AC289" s="361"/>
      <c r="AD289" s="92"/>
    </row>
    <row r="290" spans="1:30" ht="18" customHeight="1">
      <c r="A290" s="111"/>
      <c r="B290" s="97"/>
      <c r="C290" s="98"/>
      <c r="D290" s="42"/>
      <c r="E290" s="43" t="s">
        <v>312</v>
      </c>
      <c r="F290" s="44" t="s">
        <v>192</v>
      </c>
      <c r="G290" s="64">
        <v>2</v>
      </c>
      <c r="H290" s="292">
        <v>30</v>
      </c>
      <c r="I290" s="135">
        <v>30</v>
      </c>
      <c r="J290" s="72">
        <v>38</v>
      </c>
      <c r="K290" s="78">
        <f t="shared" si="29"/>
        <v>1.2</v>
      </c>
      <c r="L290" s="78">
        <f t="shared" si="30"/>
        <v>1.2</v>
      </c>
      <c r="M290" s="45">
        <f t="shared" si="31"/>
        <v>63</v>
      </c>
      <c r="N290" s="427"/>
      <c r="O290" s="441"/>
      <c r="P290" s="424"/>
      <c r="Q290" s="427"/>
      <c r="R290" s="424"/>
      <c r="S290" s="389"/>
      <c r="T290" s="427"/>
      <c r="U290" s="389"/>
      <c r="V290" s="427"/>
      <c r="W290" s="389"/>
      <c r="X290" s="427"/>
      <c r="Y290" s="361"/>
      <c r="Z290" s="361"/>
      <c r="AA290" s="361"/>
      <c r="AB290" s="424"/>
      <c r="AC290" s="361"/>
      <c r="AD290" s="92"/>
    </row>
    <row r="291" spans="1:30" ht="22.5" customHeight="1">
      <c r="A291" s="111"/>
      <c r="B291" s="97"/>
      <c r="C291" s="98"/>
      <c r="D291" s="42"/>
      <c r="E291" s="43" t="s">
        <v>312</v>
      </c>
      <c r="F291" s="44" t="s">
        <v>193</v>
      </c>
      <c r="G291" s="64">
        <v>2</v>
      </c>
      <c r="H291" s="292">
        <v>30</v>
      </c>
      <c r="I291" s="135">
        <v>30</v>
      </c>
      <c r="J291" s="72">
        <v>43</v>
      </c>
      <c r="K291" s="78">
        <f t="shared" si="29"/>
        <v>1.2</v>
      </c>
      <c r="L291" s="78">
        <f t="shared" si="30"/>
        <v>1.2</v>
      </c>
      <c r="M291" s="45">
        <f t="shared" si="31"/>
        <v>63</v>
      </c>
      <c r="N291" s="427"/>
      <c r="O291" s="441"/>
      <c r="P291" s="424"/>
      <c r="Q291" s="427"/>
      <c r="R291" s="424"/>
      <c r="S291" s="389"/>
      <c r="T291" s="427"/>
      <c r="U291" s="389"/>
      <c r="V291" s="427"/>
      <c r="W291" s="389"/>
      <c r="X291" s="427"/>
      <c r="Y291" s="361"/>
      <c r="Z291" s="361"/>
      <c r="AA291" s="361"/>
      <c r="AB291" s="424"/>
      <c r="AC291" s="361"/>
      <c r="AD291" s="92"/>
    </row>
    <row r="292" spans="1:30" ht="18" customHeight="1">
      <c r="A292" s="111"/>
      <c r="B292" s="97"/>
      <c r="C292" s="98"/>
      <c r="D292" s="42"/>
      <c r="E292" s="43" t="s">
        <v>159</v>
      </c>
      <c r="F292" s="44" t="s">
        <v>546</v>
      </c>
      <c r="G292" s="64">
        <v>2</v>
      </c>
      <c r="H292" s="292">
        <v>30</v>
      </c>
      <c r="I292" s="135">
        <v>60</v>
      </c>
      <c r="J292" s="72">
        <v>37</v>
      </c>
      <c r="K292" s="78">
        <f t="shared" si="29"/>
        <v>1.2</v>
      </c>
      <c r="L292" s="78">
        <f t="shared" si="30"/>
        <v>1.2</v>
      </c>
      <c r="M292" s="45">
        <f t="shared" si="31"/>
        <v>90</v>
      </c>
      <c r="N292" s="427"/>
      <c r="O292" s="441"/>
      <c r="P292" s="424"/>
      <c r="Q292" s="427"/>
      <c r="R292" s="424"/>
      <c r="S292" s="389"/>
      <c r="T292" s="427"/>
      <c r="U292" s="389"/>
      <c r="V292" s="427"/>
      <c r="W292" s="389"/>
      <c r="X292" s="427"/>
      <c r="Y292" s="361"/>
      <c r="Z292" s="361"/>
      <c r="AA292" s="361"/>
      <c r="AB292" s="424"/>
      <c r="AC292" s="361"/>
      <c r="AD292" s="92"/>
    </row>
    <row r="293" spans="1:30" s="170" customFormat="1" ht="18" customHeight="1">
      <c r="A293" s="111"/>
      <c r="B293" s="97"/>
      <c r="C293" s="98"/>
      <c r="D293" s="42"/>
      <c r="E293" s="43" t="s">
        <v>159</v>
      </c>
      <c r="F293" s="44" t="s">
        <v>547</v>
      </c>
      <c r="G293" s="128">
        <v>2</v>
      </c>
      <c r="H293" s="292">
        <v>30</v>
      </c>
      <c r="I293" s="135">
        <v>60</v>
      </c>
      <c r="J293" s="72">
        <v>44</v>
      </c>
      <c r="K293" s="78">
        <f t="shared" si="29"/>
        <v>1.2</v>
      </c>
      <c r="L293" s="78">
        <f t="shared" si="30"/>
        <v>1.2</v>
      </c>
      <c r="M293" s="45">
        <f t="shared" si="31"/>
        <v>90</v>
      </c>
      <c r="N293" s="427"/>
      <c r="O293" s="441"/>
      <c r="P293" s="424"/>
      <c r="Q293" s="427"/>
      <c r="R293" s="424"/>
      <c r="S293" s="389"/>
      <c r="T293" s="427"/>
      <c r="U293" s="389"/>
      <c r="V293" s="427"/>
      <c r="W293" s="389"/>
      <c r="X293" s="427"/>
      <c r="Y293" s="361"/>
      <c r="Z293" s="361"/>
      <c r="AA293" s="361"/>
      <c r="AB293" s="424"/>
      <c r="AC293" s="361"/>
      <c r="AD293" s="92"/>
    </row>
    <row r="294" spans="1:30" s="170" customFormat="1" ht="18" hidden="1" customHeight="1">
      <c r="A294" s="111"/>
      <c r="B294" s="97"/>
      <c r="C294" s="98"/>
      <c r="D294" s="42"/>
      <c r="E294" s="43"/>
      <c r="F294" s="44"/>
      <c r="G294" s="128"/>
      <c r="H294" s="292"/>
      <c r="I294" s="135"/>
      <c r="J294" s="72"/>
      <c r="K294" s="78">
        <f t="shared" si="29"/>
        <v>0</v>
      </c>
      <c r="L294" s="78">
        <f t="shared" si="30"/>
        <v>0</v>
      </c>
      <c r="M294" s="45">
        <f t="shared" si="31"/>
        <v>0</v>
      </c>
      <c r="N294" s="427"/>
      <c r="O294" s="441"/>
      <c r="P294" s="424"/>
      <c r="Q294" s="427"/>
      <c r="R294" s="424"/>
      <c r="S294" s="389"/>
      <c r="T294" s="427"/>
      <c r="U294" s="389"/>
      <c r="V294" s="427"/>
      <c r="W294" s="389"/>
      <c r="X294" s="427"/>
      <c r="Y294" s="361"/>
      <c r="Z294" s="361"/>
      <c r="AA294" s="361"/>
      <c r="AB294" s="424"/>
      <c r="AC294" s="361"/>
      <c r="AD294" s="92"/>
    </row>
    <row r="295" spans="1:30" ht="17.25" hidden="1" customHeight="1">
      <c r="A295" s="111"/>
      <c r="B295" s="97"/>
      <c r="C295" s="98"/>
      <c r="D295" s="42"/>
      <c r="E295" s="43"/>
      <c r="F295" s="44"/>
      <c r="G295" s="128"/>
      <c r="H295" s="292"/>
      <c r="I295" s="135"/>
      <c r="J295" s="72"/>
      <c r="K295" s="78">
        <f t="shared" si="29"/>
        <v>0</v>
      </c>
      <c r="L295" s="78">
        <f t="shared" si="30"/>
        <v>0</v>
      </c>
      <c r="M295" s="45">
        <f t="shared" si="31"/>
        <v>0</v>
      </c>
      <c r="N295" s="427"/>
      <c r="O295" s="441"/>
      <c r="P295" s="424"/>
      <c r="Q295" s="427"/>
      <c r="R295" s="424"/>
      <c r="S295" s="389"/>
      <c r="T295" s="427"/>
      <c r="U295" s="389"/>
      <c r="V295" s="427"/>
      <c r="W295" s="389"/>
      <c r="X295" s="427"/>
      <c r="Y295" s="361"/>
      <c r="Z295" s="361"/>
      <c r="AA295" s="361"/>
      <c r="AB295" s="424"/>
      <c r="AC295" s="361"/>
      <c r="AD295" s="92"/>
    </row>
    <row r="296" spans="1:30" ht="18" hidden="1" customHeight="1">
      <c r="A296" s="81"/>
      <c r="B296" s="97"/>
      <c r="C296" s="98"/>
      <c r="D296" s="42"/>
      <c r="E296" s="43"/>
      <c r="F296" s="44"/>
      <c r="G296" s="128"/>
      <c r="H296" s="292"/>
      <c r="I296" s="135"/>
      <c r="J296" s="72"/>
      <c r="K296" s="78">
        <f t="shared" si="29"/>
        <v>0</v>
      </c>
      <c r="L296" s="78">
        <f t="shared" si="30"/>
        <v>0</v>
      </c>
      <c r="M296" s="45">
        <f t="shared" si="31"/>
        <v>0</v>
      </c>
      <c r="N296" s="427"/>
      <c r="O296" s="441"/>
      <c r="P296" s="424"/>
      <c r="Q296" s="427"/>
      <c r="R296" s="424"/>
      <c r="S296" s="363"/>
      <c r="T296" s="427"/>
      <c r="U296" s="363"/>
      <c r="V296" s="427"/>
      <c r="W296" s="363"/>
      <c r="X296" s="427"/>
      <c r="Y296" s="361"/>
      <c r="Z296" s="361"/>
      <c r="AA296" s="361"/>
      <c r="AB296" s="424"/>
      <c r="AC296" s="361"/>
      <c r="AD296" s="92"/>
    </row>
    <row r="297" spans="1:30" s="183" customFormat="1" ht="18" hidden="1" customHeight="1">
      <c r="A297" s="111"/>
      <c r="B297" s="112"/>
      <c r="C297" s="98"/>
      <c r="D297" s="42"/>
      <c r="E297" s="43"/>
      <c r="F297" s="44"/>
      <c r="G297" s="128"/>
      <c r="H297" s="292"/>
      <c r="I297" s="135"/>
      <c r="J297" s="72"/>
      <c r="K297" s="78">
        <f t="shared" si="29"/>
        <v>0</v>
      </c>
      <c r="L297" s="78">
        <f t="shared" si="30"/>
        <v>0</v>
      </c>
      <c r="M297" s="45">
        <f t="shared" si="31"/>
        <v>0</v>
      </c>
      <c r="N297" s="427"/>
      <c r="O297" s="441"/>
      <c r="P297" s="424"/>
      <c r="Q297" s="427"/>
      <c r="R297" s="424"/>
      <c r="S297" s="389"/>
      <c r="T297" s="427"/>
      <c r="U297" s="389"/>
      <c r="V297" s="427"/>
      <c r="W297" s="389"/>
      <c r="X297" s="427"/>
      <c r="Y297" s="361"/>
      <c r="Z297" s="361"/>
      <c r="AA297" s="361"/>
      <c r="AB297" s="424"/>
      <c r="AC297" s="361"/>
      <c r="AD297" s="92"/>
    </row>
    <row r="298" spans="1:30" s="183" customFormat="1" ht="18" hidden="1" customHeight="1">
      <c r="A298" s="111"/>
      <c r="B298" s="112"/>
      <c r="C298" s="98"/>
      <c r="D298" s="42"/>
      <c r="E298" s="43"/>
      <c r="F298" s="44"/>
      <c r="G298" s="128"/>
      <c r="H298" s="292"/>
      <c r="I298" s="135"/>
      <c r="J298" s="72"/>
      <c r="K298" s="78">
        <f t="shared" si="29"/>
        <v>0</v>
      </c>
      <c r="L298" s="78">
        <f t="shared" si="30"/>
        <v>0</v>
      </c>
      <c r="M298" s="45">
        <f t="shared" si="31"/>
        <v>0</v>
      </c>
      <c r="N298" s="427"/>
      <c r="O298" s="441"/>
      <c r="P298" s="424"/>
      <c r="Q298" s="427"/>
      <c r="R298" s="424"/>
      <c r="S298" s="389"/>
      <c r="T298" s="427"/>
      <c r="U298" s="389"/>
      <c r="V298" s="427"/>
      <c r="W298" s="389"/>
      <c r="X298" s="427"/>
      <c r="Y298" s="361"/>
      <c r="Z298" s="361"/>
      <c r="AA298" s="361"/>
      <c r="AB298" s="424"/>
      <c r="AC298" s="361"/>
      <c r="AD298" s="92"/>
    </row>
    <row r="299" spans="1:30" ht="18" hidden="1" customHeight="1">
      <c r="A299" s="81"/>
      <c r="B299" s="93"/>
      <c r="C299" s="98"/>
      <c r="D299" s="42"/>
      <c r="E299" s="43"/>
      <c r="F299" s="44"/>
      <c r="G299" s="128"/>
      <c r="H299" s="292"/>
      <c r="I299" s="135"/>
      <c r="J299" s="72"/>
      <c r="K299" s="78">
        <f t="shared" si="29"/>
        <v>0</v>
      </c>
      <c r="L299" s="78">
        <f t="shared" si="30"/>
        <v>0</v>
      </c>
      <c r="M299" s="45">
        <f t="shared" si="31"/>
        <v>0</v>
      </c>
      <c r="N299" s="427"/>
      <c r="O299" s="441"/>
      <c r="P299" s="424"/>
      <c r="Q299" s="427"/>
      <c r="R299" s="424"/>
      <c r="S299" s="363"/>
      <c r="T299" s="427"/>
      <c r="U299" s="363"/>
      <c r="V299" s="427"/>
      <c r="W299" s="363"/>
      <c r="X299" s="427"/>
      <c r="Y299" s="361"/>
      <c r="Z299" s="361"/>
      <c r="AA299" s="361"/>
      <c r="AB299" s="424"/>
      <c r="AC299" s="361"/>
      <c r="AD299" s="92"/>
    </row>
    <row r="300" spans="1:30" ht="18" customHeight="1">
      <c r="A300" s="94">
        <v>15</v>
      </c>
      <c r="B300" s="262" t="s">
        <v>102</v>
      </c>
      <c r="C300" s="257" t="s">
        <v>103</v>
      </c>
      <c r="D300" s="42">
        <v>21100009603</v>
      </c>
      <c r="E300" s="43" t="s">
        <v>205</v>
      </c>
      <c r="F300" s="44" t="s">
        <v>203</v>
      </c>
      <c r="G300" s="64">
        <v>1</v>
      </c>
      <c r="H300" s="136">
        <v>30</v>
      </c>
      <c r="I300" s="136">
        <v>30</v>
      </c>
      <c r="J300" s="72">
        <v>27</v>
      </c>
      <c r="K300" s="78">
        <f t="shared" si="29"/>
        <v>1</v>
      </c>
      <c r="L300" s="78">
        <f t="shared" si="30"/>
        <v>1</v>
      </c>
      <c r="M300" s="45">
        <f t="shared" si="31"/>
        <v>52.5</v>
      </c>
      <c r="N300" s="397">
        <v>64.5</v>
      </c>
      <c r="O300" s="381">
        <v>0</v>
      </c>
      <c r="P300" s="419">
        <f>SUM(M300:M319)+N300+O300</f>
        <v>979.59999999999991</v>
      </c>
      <c r="Q300" s="381">
        <v>0</v>
      </c>
      <c r="R300" s="375"/>
      <c r="S300" s="379">
        <v>430</v>
      </c>
      <c r="T300" s="381">
        <v>430</v>
      </c>
      <c r="U300" s="379">
        <v>112</v>
      </c>
      <c r="V300" s="377">
        <v>112</v>
      </c>
      <c r="W300" s="379">
        <v>56</v>
      </c>
      <c r="X300" s="381">
        <v>56</v>
      </c>
      <c r="Y300" s="375">
        <f>ROUND((P300-T300),1)</f>
        <v>549.6</v>
      </c>
      <c r="Z300" s="383">
        <f>IF(OR(SUM(V300:V319)="",SUM(Q300:Q319)=""),0,IF(OR(SUM(U300:U319)=320,SUM(V300:V319)&gt;0),ROUND((SUM(Q300:Q319)-SUM(V300:V319)),1),0))</f>
        <v>-112</v>
      </c>
      <c r="AA300" s="383">
        <f>IF(OR(SUM(X300:X319)="",SUM(R300:R319)=""),0,IF(OR(SUM(W300:W319)=160,SUM(X300:X319)&gt;0),ROUND((SUM(R300:R319)-SUM(X300:X319)),1),0))</f>
        <v>-56</v>
      </c>
      <c r="AB300" s="401"/>
      <c r="AC300" s="390">
        <f>SUM(Y300:AA319)</f>
        <v>381.6</v>
      </c>
      <c r="AD300" s="74"/>
    </row>
    <row r="301" spans="1:30" ht="18" customHeight="1">
      <c r="A301" s="81"/>
      <c r="B301" s="97"/>
      <c r="C301" s="98"/>
      <c r="D301" s="42">
        <v>21100149001</v>
      </c>
      <c r="E301" s="43" t="s">
        <v>206</v>
      </c>
      <c r="F301" s="44" t="s">
        <v>192</v>
      </c>
      <c r="G301" s="64">
        <v>1</v>
      </c>
      <c r="H301" s="135">
        <v>15</v>
      </c>
      <c r="I301" s="135"/>
      <c r="J301" s="72">
        <v>38</v>
      </c>
      <c r="K301" s="78">
        <f t="shared" ref="K301:K317" si="32">IF(OR(LEFT(E301,2)="ĐA",LEFT(E301,2)="DA",LEFT(E301,5)="Đồ án",LEFT(E301,5)="Đồán ",LEFT(E301,9)="Sinh hoạt",LEFT(E301,9)="sinh hoạt",LEFT(E301,6)="Cố vấn",LEFT(E301,6)="cố vấn",LEFT(E301,4)="cvht",LEFT(E301,4)="CVHT",LEFT(E301,4)="shcn",LEFT(E301,4)="SHCN"),0,(IF(AND(H301&gt;0,J301&gt;0),IF(J301&gt;60,1.3,IF(J301&gt;35,1.2,1)),0)))</f>
        <v>1.2</v>
      </c>
      <c r="L301" s="78">
        <f t="shared" ref="L301:L317" si="33">IF(OR(LEFT(E301,2)="ĐA",LEFT(E301,2)="DA",LEFT(E301,5)="Đồ án",LEFT(E301,5)="Đồán "),0,IF(AND(J301&gt;0,I301&gt;0),IF(AND(OR(LEFT(E301,4)="GDQP",LEFT(E301,4)="gdqp",LEFT(E301,19)="Giáo dục quốc phòng"),J301&gt;50),1.3,IF(J301&gt;35,1.2,IF(J301&gt;29,1.1,1))),0))</f>
        <v>0</v>
      </c>
      <c r="M301" s="45">
        <f t="shared" ref="M301:M317" si="34">ROUND(IF(OR(LEFT(E301,2)="ĐA",LEFT(E301,2)="DA",LEFT(E301,5)="Đồ án",LEFT(E301,5)="Đồán "),J301*0.5,(IF(H301&gt;0,H301*K301,"0")+IF(I301&gt;0,(I301*0.75)*L301,"0"))),1)</f>
        <v>18</v>
      </c>
      <c r="N301" s="363"/>
      <c r="O301" s="363"/>
      <c r="P301" s="424"/>
      <c r="Q301" s="363"/>
      <c r="R301" s="363"/>
      <c r="S301" s="363"/>
      <c r="T301" s="363"/>
      <c r="U301" s="363"/>
      <c r="V301" s="363"/>
      <c r="W301" s="363"/>
      <c r="X301" s="363"/>
      <c r="Y301" s="363"/>
      <c r="Z301" s="363"/>
      <c r="AA301" s="363"/>
      <c r="AB301" s="363"/>
      <c r="AC301" s="363"/>
      <c r="AD301" s="74"/>
    </row>
    <row r="302" spans="1:30" ht="18" customHeight="1">
      <c r="A302" s="81"/>
      <c r="B302" s="97"/>
      <c r="C302" s="98"/>
      <c r="D302" s="42">
        <v>20200009501</v>
      </c>
      <c r="E302" s="43" t="s">
        <v>206</v>
      </c>
      <c r="F302" s="44" t="s">
        <v>207</v>
      </c>
      <c r="G302" s="64">
        <v>1</v>
      </c>
      <c r="H302" s="135"/>
      <c r="I302" s="135">
        <v>60</v>
      </c>
      <c r="J302" s="72">
        <v>69</v>
      </c>
      <c r="K302" s="78">
        <f t="shared" si="32"/>
        <v>0</v>
      </c>
      <c r="L302" s="78">
        <f t="shared" si="33"/>
        <v>1.2</v>
      </c>
      <c r="M302" s="45">
        <f t="shared" si="34"/>
        <v>54</v>
      </c>
      <c r="N302" s="363"/>
      <c r="O302" s="363"/>
      <c r="P302" s="424"/>
      <c r="Q302" s="363"/>
      <c r="R302" s="363"/>
      <c r="S302" s="363"/>
      <c r="T302" s="363"/>
      <c r="U302" s="363"/>
      <c r="V302" s="363"/>
      <c r="W302" s="363"/>
      <c r="X302" s="363"/>
      <c r="Y302" s="363"/>
      <c r="Z302" s="363"/>
      <c r="AA302" s="363"/>
      <c r="AB302" s="363"/>
      <c r="AC302" s="363"/>
      <c r="AD302" s="74"/>
    </row>
    <row r="303" spans="1:30" s="183" customFormat="1" ht="18" customHeight="1">
      <c r="A303" s="111"/>
      <c r="B303" s="97"/>
      <c r="C303" s="98"/>
      <c r="D303" s="42">
        <v>20200009501</v>
      </c>
      <c r="E303" s="43" t="s">
        <v>458</v>
      </c>
      <c r="F303" s="44" t="s">
        <v>207</v>
      </c>
      <c r="G303" s="64">
        <v>1</v>
      </c>
      <c r="H303" s="135"/>
      <c r="I303" s="135">
        <v>60</v>
      </c>
      <c r="J303" s="72">
        <v>69</v>
      </c>
      <c r="K303" s="78">
        <f t="shared" si="32"/>
        <v>0</v>
      </c>
      <c r="L303" s="78">
        <f t="shared" si="33"/>
        <v>1.2</v>
      </c>
      <c r="M303" s="45">
        <f t="shared" si="34"/>
        <v>54</v>
      </c>
      <c r="N303" s="389"/>
      <c r="O303" s="389"/>
      <c r="P303" s="424"/>
      <c r="Q303" s="389"/>
      <c r="R303" s="389"/>
      <c r="S303" s="389"/>
      <c r="T303" s="389"/>
      <c r="U303" s="389"/>
      <c r="V303" s="389"/>
      <c r="W303" s="389"/>
      <c r="X303" s="389"/>
      <c r="Y303" s="389"/>
      <c r="Z303" s="389"/>
      <c r="AA303" s="389"/>
      <c r="AB303" s="389"/>
      <c r="AC303" s="389"/>
      <c r="AD303" s="74"/>
    </row>
    <row r="304" spans="1:30" s="183" customFormat="1" ht="18" customHeight="1">
      <c r="A304" s="111"/>
      <c r="B304" s="97"/>
      <c r="C304" s="98"/>
      <c r="D304" s="42">
        <v>20200009501</v>
      </c>
      <c r="E304" s="43" t="s">
        <v>459</v>
      </c>
      <c r="F304" s="44" t="s">
        <v>207</v>
      </c>
      <c r="G304" s="64">
        <v>1</v>
      </c>
      <c r="H304" s="135">
        <v>30</v>
      </c>
      <c r="I304" s="135">
        <v>60</v>
      </c>
      <c r="J304" s="72">
        <v>69</v>
      </c>
      <c r="K304" s="78">
        <f t="shared" si="32"/>
        <v>1.3</v>
      </c>
      <c r="L304" s="78">
        <f t="shared" si="33"/>
        <v>1.2</v>
      </c>
      <c r="M304" s="45">
        <f t="shared" si="34"/>
        <v>93</v>
      </c>
      <c r="N304" s="389"/>
      <c r="O304" s="389"/>
      <c r="P304" s="424"/>
      <c r="Q304" s="389"/>
      <c r="R304" s="389"/>
      <c r="S304" s="389"/>
      <c r="T304" s="389"/>
      <c r="U304" s="389"/>
      <c r="V304" s="389"/>
      <c r="W304" s="389"/>
      <c r="X304" s="389"/>
      <c r="Y304" s="389"/>
      <c r="Z304" s="389"/>
      <c r="AA304" s="389"/>
      <c r="AB304" s="389"/>
      <c r="AC304" s="389"/>
      <c r="AD304" s="74"/>
    </row>
    <row r="305" spans="1:30" ht="18" customHeight="1">
      <c r="A305" s="81"/>
      <c r="B305" s="97"/>
      <c r="C305" s="98"/>
      <c r="D305" s="42">
        <v>21100087101</v>
      </c>
      <c r="E305" s="43" t="s">
        <v>208</v>
      </c>
      <c r="F305" s="44" t="s">
        <v>203</v>
      </c>
      <c r="G305" s="64">
        <v>1</v>
      </c>
      <c r="H305" s="135">
        <v>45</v>
      </c>
      <c r="I305" s="135">
        <v>30</v>
      </c>
      <c r="J305" s="72">
        <v>25</v>
      </c>
      <c r="K305" s="78">
        <f t="shared" si="32"/>
        <v>1</v>
      </c>
      <c r="L305" s="78">
        <f t="shared" si="33"/>
        <v>1</v>
      </c>
      <c r="M305" s="45">
        <f t="shared" si="34"/>
        <v>67.5</v>
      </c>
      <c r="N305" s="363"/>
      <c r="O305" s="363"/>
      <c r="P305" s="424"/>
      <c r="Q305" s="363"/>
      <c r="R305" s="363"/>
      <c r="S305" s="363"/>
      <c r="T305" s="363"/>
      <c r="U305" s="363"/>
      <c r="V305" s="363"/>
      <c r="W305" s="363"/>
      <c r="X305" s="363"/>
      <c r="Y305" s="363"/>
      <c r="Z305" s="363"/>
      <c r="AA305" s="363"/>
      <c r="AB305" s="363"/>
      <c r="AC305" s="363"/>
      <c r="AD305" s="74"/>
    </row>
    <row r="306" spans="1:30" ht="18" customHeight="1">
      <c r="A306" s="81"/>
      <c r="B306" s="97"/>
      <c r="C306" s="98"/>
      <c r="D306" s="42">
        <v>20200090001</v>
      </c>
      <c r="E306" s="43" t="s">
        <v>209</v>
      </c>
      <c r="F306" s="44" t="s">
        <v>195</v>
      </c>
      <c r="G306" s="64">
        <v>1</v>
      </c>
      <c r="H306" s="135">
        <v>45</v>
      </c>
      <c r="I306" s="135">
        <v>30</v>
      </c>
      <c r="J306" s="72">
        <v>55</v>
      </c>
      <c r="K306" s="78">
        <f t="shared" si="32"/>
        <v>1.2</v>
      </c>
      <c r="L306" s="78">
        <f t="shared" si="33"/>
        <v>1.2</v>
      </c>
      <c r="M306" s="45">
        <f t="shared" si="34"/>
        <v>81</v>
      </c>
      <c r="N306" s="363"/>
      <c r="O306" s="363"/>
      <c r="P306" s="424"/>
      <c r="Q306" s="363"/>
      <c r="R306" s="363"/>
      <c r="S306" s="363"/>
      <c r="T306" s="363"/>
      <c r="U306" s="363"/>
      <c r="V306" s="363"/>
      <c r="W306" s="363"/>
      <c r="X306" s="363"/>
      <c r="Y306" s="363"/>
      <c r="Z306" s="363"/>
      <c r="AA306" s="363"/>
      <c r="AB306" s="363"/>
      <c r="AC306" s="363"/>
      <c r="AD306" s="74"/>
    </row>
    <row r="307" spans="1:30" ht="18" customHeight="1">
      <c r="A307" s="81"/>
      <c r="B307" s="97"/>
      <c r="C307" s="98"/>
      <c r="D307" s="42"/>
      <c r="E307" s="43" t="s">
        <v>377</v>
      </c>
      <c r="F307" s="44" t="s">
        <v>192</v>
      </c>
      <c r="G307" s="64">
        <v>2</v>
      </c>
      <c r="H307" s="135">
        <v>45</v>
      </c>
      <c r="I307" s="135">
        <v>30</v>
      </c>
      <c r="J307" s="72">
        <v>38</v>
      </c>
      <c r="K307" s="78">
        <f t="shared" si="32"/>
        <v>1.2</v>
      </c>
      <c r="L307" s="78">
        <f t="shared" si="33"/>
        <v>1.2</v>
      </c>
      <c r="M307" s="45">
        <f t="shared" si="34"/>
        <v>81</v>
      </c>
      <c r="N307" s="363"/>
      <c r="O307" s="363"/>
      <c r="P307" s="424"/>
      <c r="Q307" s="363"/>
      <c r="R307" s="363"/>
      <c r="S307" s="363"/>
      <c r="T307" s="363"/>
      <c r="U307" s="363"/>
      <c r="V307" s="363"/>
      <c r="W307" s="363"/>
      <c r="X307" s="363"/>
      <c r="Y307" s="363"/>
      <c r="Z307" s="363"/>
      <c r="AA307" s="363"/>
      <c r="AB307" s="363"/>
      <c r="AC307" s="363"/>
      <c r="AD307" s="74"/>
    </row>
    <row r="308" spans="1:30" s="170" customFormat="1" ht="18" customHeight="1">
      <c r="A308" s="111"/>
      <c r="B308" s="97"/>
      <c r="C308" s="98"/>
      <c r="D308" s="42"/>
      <c r="E308" s="43" t="s">
        <v>377</v>
      </c>
      <c r="F308" s="44" t="s">
        <v>193</v>
      </c>
      <c r="G308" s="64">
        <v>2</v>
      </c>
      <c r="H308" s="135">
        <v>45</v>
      </c>
      <c r="I308" s="135">
        <v>30</v>
      </c>
      <c r="J308" s="72">
        <v>34</v>
      </c>
      <c r="K308" s="78">
        <f t="shared" si="32"/>
        <v>1</v>
      </c>
      <c r="L308" s="78">
        <f t="shared" si="33"/>
        <v>1.1000000000000001</v>
      </c>
      <c r="M308" s="45">
        <f t="shared" si="34"/>
        <v>69.8</v>
      </c>
      <c r="N308" s="389"/>
      <c r="O308" s="389"/>
      <c r="P308" s="424"/>
      <c r="Q308" s="389"/>
      <c r="R308" s="389"/>
      <c r="S308" s="389"/>
      <c r="T308" s="389"/>
      <c r="U308" s="389"/>
      <c r="V308" s="389"/>
      <c r="W308" s="389"/>
      <c r="X308" s="389"/>
      <c r="Y308" s="389"/>
      <c r="Z308" s="389"/>
      <c r="AA308" s="389"/>
      <c r="AB308" s="389"/>
      <c r="AC308" s="389"/>
      <c r="AD308" s="74"/>
    </row>
    <row r="309" spans="1:30" ht="18" customHeight="1">
      <c r="A309" s="81"/>
      <c r="B309" s="97"/>
      <c r="C309" s="98"/>
      <c r="D309" s="42"/>
      <c r="E309" s="43" t="s">
        <v>380</v>
      </c>
      <c r="F309" s="44" t="s">
        <v>207</v>
      </c>
      <c r="G309" s="64">
        <v>2</v>
      </c>
      <c r="H309" s="64">
        <v>30</v>
      </c>
      <c r="I309" s="64"/>
      <c r="J309" s="72">
        <v>50</v>
      </c>
      <c r="K309" s="78">
        <f t="shared" si="32"/>
        <v>1.2</v>
      </c>
      <c r="L309" s="78">
        <f t="shared" si="33"/>
        <v>0</v>
      </c>
      <c r="M309" s="45">
        <f t="shared" si="34"/>
        <v>36</v>
      </c>
      <c r="N309" s="363"/>
      <c r="O309" s="363"/>
      <c r="P309" s="424"/>
      <c r="Q309" s="363"/>
      <c r="R309" s="363"/>
      <c r="S309" s="363"/>
      <c r="T309" s="363"/>
      <c r="U309" s="363"/>
      <c r="V309" s="363"/>
      <c r="W309" s="363"/>
      <c r="X309" s="363"/>
      <c r="Y309" s="363"/>
      <c r="Z309" s="363"/>
      <c r="AA309" s="363"/>
      <c r="AB309" s="363"/>
      <c r="AC309" s="363"/>
      <c r="AD309" s="74"/>
    </row>
    <row r="310" spans="1:30" s="170" customFormat="1" ht="18" customHeight="1">
      <c r="A310" s="111"/>
      <c r="B310" s="97"/>
      <c r="C310" s="98"/>
      <c r="D310" s="42"/>
      <c r="E310" s="43" t="s">
        <v>460</v>
      </c>
      <c r="F310" s="44" t="s">
        <v>456</v>
      </c>
      <c r="G310" s="64">
        <v>2</v>
      </c>
      <c r="H310" s="64"/>
      <c r="I310" s="64">
        <v>30</v>
      </c>
      <c r="J310" s="72">
        <v>50</v>
      </c>
      <c r="K310" s="78">
        <f t="shared" si="32"/>
        <v>0</v>
      </c>
      <c r="L310" s="78">
        <f t="shared" si="33"/>
        <v>1.2</v>
      </c>
      <c r="M310" s="45">
        <f t="shared" si="34"/>
        <v>27</v>
      </c>
      <c r="N310" s="389"/>
      <c r="O310" s="389"/>
      <c r="P310" s="424"/>
      <c r="Q310" s="389"/>
      <c r="R310" s="389"/>
      <c r="S310" s="389"/>
      <c r="T310" s="389"/>
      <c r="U310" s="389"/>
      <c r="V310" s="389"/>
      <c r="W310" s="389"/>
      <c r="X310" s="389"/>
      <c r="Y310" s="389"/>
      <c r="Z310" s="389"/>
      <c r="AA310" s="389"/>
      <c r="AB310" s="389"/>
      <c r="AC310" s="389"/>
      <c r="AD310" s="74"/>
    </row>
    <row r="311" spans="1:30" ht="18" customHeight="1">
      <c r="A311" s="111"/>
      <c r="B311" s="97"/>
      <c r="C311" s="98"/>
      <c r="D311" s="42"/>
      <c r="E311" s="43" t="s">
        <v>461</v>
      </c>
      <c r="F311" s="44" t="s">
        <v>457</v>
      </c>
      <c r="G311" s="64">
        <v>2</v>
      </c>
      <c r="H311" s="64"/>
      <c r="I311" s="64">
        <v>30</v>
      </c>
      <c r="J311" s="72">
        <v>50</v>
      </c>
      <c r="K311" s="78">
        <f t="shared" si="32"/>
        <v>0</v>
      </c>
      <c r="L311" s="78">
        <f t="shared" si="33"/>
        <v>1.2</v>
      </c>
      <c r="M311" s="45">
        <f t="shared" si="34"/>
        <v>27</v>
      </c>
      <c r="N311" s="389"/>
      <c r="O311" s="389"/>
      <c r="P311" s="424"/>
      <c r="Q311" s="389"/>
      <c r="R311" s="389"/>
      <c r="S311" s="389"/>
      <c r="T311" s="389"/>
      <c r="U311" s="389"/>
      <c r="V311" s="389"/>
      <c r="W311" s="389"/>
      <c r="X311" s="389"/>
      <c r="Y311" s="389"/>
      <c r="Z311" s="389"/>
      <c r="AA311" s="389"/>
      <c r="AB311" s="389"/>
      <c r="AC311" s="389"/>
      <c r="AD311" s="74"/>
    </row>
    <row r="312" spans="1:30" s="183" customFormat="1" ht="18" customHeight="1">
      <c r="A312" s="111"/>
      <c r="B312" s="97"/>
      <c r="C312" s="98"/>
      <c r="D312" s="42"/>
      <c r="E312" s="43" t="s">
        <v>516</v>
      </c>
      <c r="F312" s="44" t="s">
        <v>207</v>
      </c>
      <c r="G312" s="64">
        <v>2</v>
      </c>
      <c r="H312" s="135">
        <v>15</v>
      </c>
      <c r="I312" s="135"/>
      <c r="J312" s="72">
        <v>50</v>
      </c>
      <c r="K312" s="78">
        <f t="shared" si="32"/>
        <v>1.2</v>
      </c>
      <c r="L312" s="78">
        <f t="shared" si="33"/>
        <v>0</v>
      </c>
      <c r="M312" s="45">
        <f t="shared" si="34"/>
        <v>18</v>
      </c>
      <c r="N312" s="389"/>
      <c r="O312" s="389"/>
      <c r="P312" s="424"/>
      <c r="Q312" s="389"/>
      <c r="R312" s="389"/>
      <c r="S312" s="389"/>
      <c r="T312" s="389"/>
      <c r="U312" s="389"/>
      <c r="V312" s="389"/>
      <c r="W312" s="389"/>
      <c r="X312" s="389"/>
      <c r="Y312" s="389"/>
      <c r="Z312" s="389"/>
      <c r="AA312" s="389"/>
      <c r="AB312" s="389"/>
      <c r="AC312" s="389"/>
      <c r="AD312" s="74"/>
    </row>
    <row r="313" spans="1:30" s="183" customFormat="1" ht="18" customHeight="1">
      <c r="A313" s="111"/>
      <c r="B313" s="97"/>
      <c r="C313" s="98"/>
      <c r="D313" s="42"/>
      <c r="E313" s="43" t="s">
        <v>462</v>
      </c>
      <c r="F313" s="44" t="s">
        <v>456</v>
      </c>
      <c r="G313" s="64">
        <v>2</v>
      </c>
      <c r="H313" s="135"/>
      <c r="I313" s="135">
        <v>30</v>
      </c>
      <c r="J313" s="72">
        <v>50</v>
      </c>
      <c r="K313" s="78">
        <f t="shared" si="32"/>
        <v>0</v>
      </c>
      <c r="L313" s="78">
        <f t="shared" si="33"/>
        <v>1.2</v>
      </c>
      <c r="M313" s="45">
        <f t="shared" si="34"/>
        <v>27</v>
      </c>
      <c r="N313" s="389"/>
      <c r="O313" s="389"/>
      <c r="P313" s="424"/>
      <c r="Q313" s="389"/>
      <c r="R313" s="389"/>
      <c r="S313" s="389"/>
      <c r="T313" s="389"/>
      <c r="U313" s="389"/>
      <c r="V313" s="389"/>
      <c r="W313" s="389"/>
      <c r="X313" s="389"/>
      <c r="Y313" s="389"/>
      <c r="Z313" s="389"/>
      <c r="AA313" s="389"/>
      <c r="AB313" s="389"/>
      <c r="AC313" s="389"/>
      <c r="AD313" s="74"/>
    </row>
    <row r="314" spans="1:30" s="183" customFormat="1" ht="18" customHeight="1">
      <c r="A314" s="111"/>
      <c r="B314" s="97"/>
      <c r="C314" s="98"/>
      <c r="D314" s="42"/>
      <c r="E314" s="43" t="s">
        <v>463</v>
      </c>
      <c r="F314" s="44" t="s">
        <v>457</v>
      </c>
      <c r="G314" s="64">
        <v>2</v>
      </c>
      <c r="H314" s="135"/>
      <c r="I314" s="135">
        <v>30</v>
      </c>
      <c r="J314" s="72">
        <v>50</v>
      </c>
      <c r="K314" s="78">
        <f t="shared" si="32"/>
        <v>0</v>
      </c>
      <c r="L314" s="78">
        <f t="shared" si="33"/>
        <v>1.2</v>
      </c>
      <c r="M314" s="45">
        <f t="shared" si="34"/>
        <v>27</v>
      </c>
      <c r="N314" s="389"/>
      <c r="O314" s="389"/>
      <c r="P314" s="424"/>
      <c r="Q314" s="389"/>
      <c r="R314" s="389"/>
      <c r="S314" s="389"/>
      <c r="T314" s="389"/>
      <c r="U314" s="389"/>
      <c r="V314" s="389"/>
      <c r="W314" s="389"/>
      <c r="X314" s="389"/>
      <c r="Y314" s="389"/>
      <c r="Z314" s="389"/>
      <c r="AA314" s="389"/>
      <c r="AB314" s="389"/>
      <c r="AC314" s="389"/>
      <c r="AD314" s="74"/>
    </row>
    <row r="315" spans="1:30" s="183" customFormat="1" ht="18" customHeight="1">
      <c r="A315" s="111"/>
      <c r="B315" s="97"/>
      <c r="C315" s="98"/>
      <c r="D315" s="42"/>
      <c r="E315" s="43" t="s">
        <v>381</v>
      </c>
      <c r="F315" s="44" t="s">
        <v>195</v>
      </c>
      <c r="G315" s="64">
        <v>2</v>
      </c>
      <c r="H315" s="135">
        <v>30</v>
      </c>
      <c r="I315" s="135">
        <v>30</v>
      </c>
      <c r="J315" s="72">
        <v>30</v>
      </c>
      <c r="K315" s="78">
        <f t="shared" si="32"/>
        <v>1</v>
      </c>
      <c r="L315" s="78">
        <f t="shared" si="33"/>
        <v>1.1000000000000001</v>
      </c>
      <c r="M315" s="45">
        <f t="shared" si="34"/>
        <v>54.8</v>
      </c>
      <c r="N315" s="389"/>
      <c r="O315" s="389"/>
      <c r="P315" s="424"/>
      <c r="Q315" s="389"/>
      <c r="R315" s="389"/>
      <c r="S315" s="389"/>
      <c r="T315" s="389"/>
      <c r="U315" s="389"/>
      <c r="V315" s="389"/>
      <c r="W315" s="389"/>
      <c r="X315" s="389"/>
      <c r="Y315" s="389"/>
      <c r="Z315" s="389"/>
      <c r="AA315" s="389"/>
      <c r="AB315" s="389"/>
      <c r="AC315" s="389"/>
      <c r="AD315" s="74"/>
    </row>
    <row r="316" spans="1:30" ht="18" customHeight="1">
      <c r="A316" s="111"/>
      <c r="B316" s="97"/>
      <c r="C316" s="98"/>
      <c r="D316" s="42"/>
      <c r="E316" s="43" t="s">
        <v>387</v>
      </c>
      <c r="F316" s="44" t="s">
        <v>372</v>
      </c>
      <c r="G316" s="64">
        <v>2</v>
      </c>
      <c r="H316" s="135">
        <v>15</v>
      </c>
      <c r="I316" s="135">
        <v>60</v>
      </c>
      <c r="J316" s="72">
        <v>25</v>
      </c>
      <c r="K316" s="78">
        <f t="shared" si="32"/>
        <v>1</v>
      </c>
      <c r="L316" s="78">
        <f t="shared" si="33"/>
        <v>1</v>
      </c>
      <c r="M316" s="45">
        <f t="shared" si="34"/>
        <v>60</v>
      </c>
      <c r="N316" s="389"/>
      <c r="O316" s="389"/>
      <c r="P316" s="424"/>
      <c r="Q316" s="389"/>
      <c r="R316" s="389"/>
      <c r="S316" s="389"/>
      <c r="T316" s="389"/>
      <c r="U316" s="389"/>
      <c r="V316" s="389"/>
      <c r="W316" s="389"/>
      <c r="X316" s="389"/>
      <c r="Y316" s="389"/>
      <c r="Z316" s="389"/>
      <c r="AA316" s="389"/>
      <c r="AB316" s="389"/>
      <c r="AC316" s="389"/>
      <c r="AD316" s="74"/>
    </row>
    <row r="317" spans="1:30" ht="18" customHeight="1">
      <c r="A317" s="111"/>
      <c r="B317" s="97"/>
      <c r="C317" s="98"/>
      <c r="D317" s="42"/>
      <c r="E317" s="43" t="s">
        <v>388</v>
      </c>
      <c r="F317" s="44" t="s">
        <v>372</v>
      </c>
      <c r="G317" s="128">
        <v>2</v>
      </c>
      <c r="H317" s="135">
        <v>45</v>
      </c>
      <c r="I317" s="135">
        <v>30</v>
      </c>
      <c r="J317" s="72">
        <v>25</v>
      </c>
      <c r="K317" s="78">
        <f t="shared" si="32"/>
        <v>1</v>
      </c>
      <c r="L317" s="78">
        <f t="shared" si="33"/>
        <v>1</v>
      </c>
      <c r="M317" s="45">
        <f t="shared" si="34"/>
        <v>67.5</v>
      </c>
      <c r="N317" s="389"/>
      <c r="O317" s="389"/>
      <c r="P317" s="424"/>
      <c r="Q317" s="389"/>
      <c r="R317" s="389"/>
      <c r="S317" s="389"/>
      <c r="T317" s="389"/>
      <c r="U317" s="389"/>
      <c r="V317" s="389"/>
      <c r="W317" s="389"/>
      <c r="X317" s="389"/>
      <c r="Y317" s="389"/>
      <c r="Z317" s="389"/>
      <c r="AA317" s="389"/>
      <c r="AB317" s="389"/>
      <c r="AC317" s="389"/>
      <c r="AD317" s="74"/>
    </row>
    <row r="318" spans="1:30" s="263" customFormat="1" ht="18" hidden="1" customHeight="1">
      <c r="A318" s="111"/>
      <c r="B318" s="97"/>
      <c r="C318" s="98"/>
      <c r="D318" s="42"/>
      <c r="E318" s="43"/>
      <c r="F318" s="44"/>
      <c r="G318" s="128"/>
      <c r="H318" s="135"/>
      <c r="I318" s="135"/>
      <c r="J318" s="72"/>
      <c r="K318" s="78"/>
      <c r="L318" s="78"/>
      <c r="M318" s="45"/>
      <c r="N318" s="389"/>
      <c r="O318" s="389"/>
      <c r="P318" s="424"/>
      <c r="Q318" s="389"/>
      <c r="R318" s="389"/>
      <c r="S318" s="389"/>
      <c r="T318" s="389"/>
      <c r="U318" s="389"/>
      <c r="V318" s="389"/>
      <c r="W318" s="389"/>
      <c r="X318" s="389"/>
      <c r="Y318" s="389"/>
      <c r="Z318" s="389"/>
      <c r="AA318" s="389"/>
      <c r="AB318" s="389"/>
      <c r="AC318" s="389"/>
      <c r="AD318" s="74"/>
    </row>
    <row r="319" spans="1:30" ht="18" hidden="1" customHeight="1">
      <c r="A319" s="111"/>
      <c r="B319" s="97"/>
      <c r="C319" s="98"/>
      <c r="D319" s="42"/>
      <c r="E319" s="43"/>
      <c r="F319" s="44"/>
      <c r="G319" s="128"/>
      <c r="H319" s="135"/>
      <c r="I319" s="135"/>
      <c r="J319" s="72"/>
      <c r="K319" s="78"/>
      <c r="L319" s="78"/>
      <c r="M319" s="45"/>
      <c r="N319" s="389"/>
      <c r="O319" s="389"/>
      <c r="P319" s="424"/>
      <c r="Q319" s="389"/>
      <c r="R319" s="389"/>
      <c r="S319" s="389"/>
      <c r="T319" s="389"/>
      <c r="U319" s="389"/>
      <c r="V319" s="389"/>
      <c r="W319" s="389"/>
      <c r="X319" s="389"/>
      <c r="Y319" s="389"/>
      <c r="Z319" s="389"/>
      <c r="AA319" s="389"/>
      <c r="AB319" s="389"/>
      <c r="AC319" s="389"/>
      <c r="AD319" s="74"/>
    </row>
    <row r="320" spans="1:30" ht="18" customHeight="1">
      <c r="A320" s="94">
        <v>16</v>
      </c>
      <c r="B320" s="258" t="s">
        <v>104</v>
      </c>
      <c r="C320" s="259" t="s">
        <v>105</v>
      </c>
      <c r="D320" s="42">
        <v>20200015202</v>
      </c>
      <c r="E320" s="43" t="s">
        <v>199</v>
      </c>
      <c r="F320" s="44" t="s">
        <v>235</v>
      </c>
      <c r="G320" s="138">
        <v>1</v>
      </c>
      <c r="H320" s="136">
        <v>45</v>
      </c>
      <c r="I320" s="136">
        <v>30</v>
      </c>
      <c r="J320" s="96">
        <v>30</v>
      </c>
      <c r="K320" s="78">
        <f t="shared" si="29"/>
        <v>1</v>
      </c>
      <c r="L320" s="78">
        <f t="shared" si="30"/>
        <v>1.1000000000000001</v>
      </c>
      <c r="M320" s="45">
        <f t="shared" si="31"/>
        <v>69.8</v>
      </c>
      <c r="N320" s="397">
        <v>64.5</v>
      </c>
      <c r="O320" s="381">
        <v>0</v>
      </c>
      <c r="P320" s="419">
        <f>SUM(M320:M339)+N320+O320</f>
        <v>1011.2</v>
      </c>
      <c r="Q320" s="381">
        <v>0</v>
      </c>
      <c r="R320" s="375"/>
      <c r="S320" s="379">
        <v>430</v>
      </c>
      <c r="T320" s="381">
        <v>430</v>
      </c>
      <c r="U320" s="379">
        <v>112</v>
      </c>
      <c r="V320" s="377">
        <v>112</v>
      </c>
      <c r="W320" s="379">
        <v>56</v>
      </c>
      <c r="X320" s="381">
        <v>56</v>
      </c>
      <c r="Y320" s="375">
        <f>ROUND((P320-T320),1)</f>
        <v>581.20000000000005</v>
      </c>
      <c r="Z320" s="383">
        <f>IF(OR(SUM(V320:V339)="",SUM(Q320:Q339)=""),0,IF(OR(SUM(U320:U339)=320,SUM(V320:V339)&gt;0),ROUND((SUM(Q320:Q339)-SUM(V320:V339)),1),0))</f>
        <v>-112</v>
      </c>
      <c r="AA320" s="383">
        <f>IF(OR(SUM(X320:X339)="",SUM(R320:R339)=""),0,IF(OR(SUM(W320:W339)=160,SUM(X320:X339)&gt;0),ROUND((SUM(R320:R339)-SUM(X320:X339)),1),0))</f>
        <v>-56</v>
      </c>
      <c r="AB320" s="401"/>
      <c r="AC320" s="390">
        <f>SUM(Y320:AA339)</f>
        <v>413.20000000000005</v>
      </c>
      <c r="AD320" s="74"/>
    </row>
    <row r="321" spans="1:30" ht="18" customHeight="1">
      <c r="A321" s="81"/>
      <c r="B321" s="97"/>
      <c r="C321" s="98"/>
      <c r="D321" s="42">
        <v>21100015203</v>
      </c>
      <c r="E321" s="43" t="s">
        <v>199</v>
      </c>
      <c r="F321" s="44" t="s">
        <v>168</v>
      </c>
      <c r="G321" s="138">
        <v>1</v>
      </c>
      <c r="H321" s="136">
        <v>45</v>
      </c>
      <c r="I321" s="136">
        <v>30</v>
      </c>
      <c r="J321" s="96">
        <v>21</v>
      </c>
      <c r="K321" s="78">
        <f t="shared" si="29"/>
        <v>1</v>
      </c>
      <c r="L321" s="78">
        <f t="shared" si="30"/>
        <v>1</v>
      </c>
      <c r="M321" s="45">
        <f t="shared" si="31"/>
        <v>67.5</v>
      </c>
      <c r="N321" s="363"/>
      <c r="O321" s="363"/>
      <c r="P321" s="424"/>
      <c r="Q321" s="363"/>
      <c r="R321" s="363"/>
      <c r="S321" s="363"/>
      <c r="T321" s="363"/>
      <c r="U321" s="363"/>
      <c r="V321" s="363"/>
      <c r="W321" s="363"/>
      <c r="X321" s="363"/>
      <c r="Y321" s="363"/>
      <c r="Z321" s="363"/>
      <c r="AA321" s="363"/>
      <c r="AB321" s="363"/>
      <c r="AC321" s="363"/>
      <c r="AD321" s="74"/>
    </row>
    <row r="322" spans="1:30" ht="18" customHeight="1">
      <c r="A322" s="81"/>
      <c r="B322" s="97"/>
      <c r="C322" s="98"/>
      <c r="D322" s="42">
        <v>21100180501</v>
      </c>
      <c r="E322" s="43" t="s">
        <v>281</v>
      </c>
      <c r="F322" s="44" t="s">
        <v>170</v>
      </c>
      <c r="G322" s="138">
        <v>1</v>
      </c>
      <c r="H322" s="136">
        <v>30</v>
      </c>
      <c r="I322" s="136"/>
      <c r="J322" s="96">
        <v>67</v>
      </c>
      <c r="K322" s="78">
        <f t="shared" si="29"/>
        <v>1.3</v>
      </c>
      <c r="L322" s="78">
        <f t="shared" si="30"/>
        <v>0</v>
      </c>
      <c r="M322" s="45">
        <f t="shared" si="31"/>
        <v>39</v>
      </c>
      <c r="N322" s="363"/>
      <c r="O322" s="363"/>
      <c r="P322" s="424"/>
      <c r="Q322" s="363"/>
      <c r="R322" s="363"/>
      <c r="S322" s="363"/>
      <c r="T322" s="363"/>
      <c r="U322" s="363"/>
      <c r="V322" s="363"/>
      <c r="W322" s="363"/>
      <c r="X322" s="363"/>
      <c r="Y322" s="363"/>
      <c r="Z322" s="363"/>
      <c r="AA322" s="363"/>
      <c r="AB322" s="363"/>
      <c r="AC322" s="363"/>
      <c r="AD322" s="74"/>
    </row>
    <row r="323" spans="1:30" s="170" customFormat="1" ht="18" customHeight="1">
      <c r="A323" s="111"/>
      <c r="B323" s="97"/>
      <c r="C323" s="98"/>
      <c r="D323" s="42">
        <v>21100180501</v>
      </c>
      <c r="E323" s="43" t="s">
        <v>359</v>
      </c>
      <c r="F323" s="44" t="s">
        <v>170</v>
      </c>
      <c r="G323" s="138">
        <v>1</v>
      </c>
      <c r="H323" s="136"/>
      <c r="I323" s="136">
        <v>30</v>
      </c>
      <c r="J323" s="96">
        <v>30</v>
      </c>
      <c r="K323" s="78">
        <f t="shared" si="29"/>
        <v>0</v>
      </c>
      <c r="L323" s="78">
        <f t="shared" si="30"/>
        <v>1.1000000000000001</v>
      </c>
      <c r="M323" s="45">
        <f t="shared" si="31"/>
        <v>24.8</v>
      </c>
      <c r="N323" s="389"/>
      <c r="O323" s="389"/>
      <c r="P323" s="424"/>
      <c r="Q323" s="389"/>
      <c r="R323" s="389"/>
      <c r="S323" s="389"/>
      <c r="T323" s="389"/>
      <c r="U323" s="389"/>
      <c r="V323" s="389"/>
      <c r="W323" s="389"/>
      <c r="X323" s="389"/>
      <c r="Y323" s="389"/>
      <c r="Z323" s="389"/>
      <c r="AA323" s="389"/>
      <c r="AB323" s="389"/>
      <c r="AC323" s="389"/>
      <c r="AD323" s="74"/>
    </row>
    <row r="324" spans="1:30" s="170" customFormat="1" ht="18" customHeight="1">
      <c r="A324" s="111"/>
      <c r="B324" s="97"/>
      <c r="C324" s="98"/>
      <c r="D324" s="42">
        <v>21100180501</v>
      </c>
      <c r="E324" s="43" t="s">
        <v>360</v>
      </c>
      <c r="F324" s="44" t="s">
        <v>170</v>
      </c>
      <c r="G324" s="138">
        <v>1</v>
      </c>
      <c r="H324" s="136"/>
      <c r="I324" s="136">
        <v>30</v>
      </c>
      <c r="J324" s="96">
        <v>30</v>
      </c>
      <c r="K324" s="78">
        <f t="shared" si="29"/>
        <v>0</v>
      </c>
      <c r="L324" s="78">
        <f t="shared" si="30"/>
        <v>1.1000000000000001</v>
      </c>
      <c r="M324" s="45">
        <f t="shared" si="31"/>
        <v>24.8</v>
      </c>
      <c r="N324" s="389"/>
      <c r="O324" s="389"/>
      <c r="P324" s="424"/>
      <c r="Q324" s="389"/>
      <c r="R324" s="389"/>
      <c r="S324" s="389"/>
      <c r="T324" s="389"/>
      <c r="U324" s="389"/>
      <c r="V324" s="389"/>
      <c r="W324" s="389"/>
      <c r="X324" s="389"/>
      <c r="Y324" s="389"/>
      <c r="Z324" s="389"/>
      <c r="AA324" s="389"/>
      <c r="AB324" s="389"/>
      <c r="AC324" s="389"/>
      <c r="AD324" s="74"/>
    </row>
    <row r="325" spans="1:30" ht="18" customHeight="1">
      <c r="A325" s="81"/>
      <c r="B325" s="97"/>
      <c r="C325" s="98"/>
      <c r="D325" s="42">
        <v>71400119909</v>
      </c>
      <c r="E325" s="43" t="s">
        <v>159</v>
      </c>
      <c r="F325" s="44" t="s">
        <v>282</v>
      </c>
      <c r="G325" s="138">
        <v>1</v>
      </c>
      <c r="H325" s="136">
        <v>30</v>
      </c>
      <c r="I325" s="136">
        <v>60</v>
      </c>
      <c r="J325" s="96">
        <v>35</v>
      </c>
      <c r="K325" s="78">
        <f t="shared" si="29"/>
        <v>1</v>
      </c>
      <c r="L325" s="78">
        <f t="shared" si="30"/>
        <v>1.1000000000000001</v>
      </c>
      <c r="M325" s="45">
        <f t="shared" si="31"/>
        <v>79.5</v>
      </c>
      <c r="N325" s="363"/>
      <c r="O325" s="363"/>
      <c r="P325" s="424"/>
      <c r="Q325" s="363"/>
      <c r="R325" s="363"/>
      <c r="S325" s="363"/>
      <c r="T325" s="363"/>
      <c r="U325" s="363"/>
      <c r="V325" s="363"/>
      <c r="W325" s="363"/>
      <c r="X325" s="363"/>
      <c r="Y325" s="363"/>
      <c r="Z325" s="363"/>
      <c r="AA325" s="363"/>
      <c r="AB325" s="363"/>
      <c r="AC325" s="363"/>
      <c r="AD325" s="74"/>
    </row>
    <row r="326" spans="1:30" ht="18" customHeight="1">
      <c r="A326" s="81"/>
      <c r="B326" s="97"/>
      <c r="C326" s="98"/>
      <c r="D326" s="42">
        <v>71400119909</v>
      </c>
      <c r="E326" s="43" t="s">
        <v>159</v>
      </c>
      <c r="F326" s="44" t="s">
        <v>283</v>
      </c>
      <c r="G326" s="138">
        <v>1</v>
      </c>
      <c r="H326" s="136">
        <v>30</v>
      </c>
      <c r="I326" s="136">
        <v>60</v>
      </c>
      <c r="J326" s="96">
        <v>35</v>
      </c>
      <c r="K326" s="78">
        <f t="shared" si="29"/>
        <v>1</v>
      </c>
      <c r="L326" s="78">
        <f t="shared" si="30"/>
        <v>1.1000000000000001</v>
      </c>
      <c r="M326" s="45">
        <f t="shared" si="31"/>
        <v>79.5</v>
      </c>
      <c r="N326" s="363"/>
      <c r="O326" s="363"/>
      <c r="P326" s="424"/>
      <c r="Q326" s="363"/>
      <c r="R326" s="363"/>
      <c r="S326" s="363"/>
      <c r="T326" s="363"/>
      <c r="U326" s="363"/>
      <c r="V326" s="363"/>
      <c r="W326" s="363"/>
      <c r="X326" s="363"/>
      <c r="Y326" s="363"/>
      <c r="Z326" s="363"/>
      <c r="AA326" s="363"/>
      <c r="AB326" s="363"/>
      <c r="AC326" s="363"/>
      <c r="AD326" s="74"/>
    </row>
    <row r="327" spans="1:30" ht="18" customHeight="1">
      <c r="A327" s="81"/>
      <c r="B327" s="97"/>
      <c r="C327" s="98"/>
      <c r="D327" s="42"/>
      <c r="E327" s="43" t="s">
        <v>216</v>
      </c>
      <c r="F327" s="44" t="s">
        <v>170</v>
      </c>
      <c r="G327" s="138"/>
      <c r="H327" s="136"/>
      <c r="I327" s="136"/>
      <c r="J327" s="96"/>
      <c r="K327" s="78">
        <f t="shared" si="29"/>
        <v>0</v>
      </c>
      <c r="L327" s="78">
        <f t="shared" si="30"/>
        <v>0</v>
      </c>
      <c r="M327" s="45">
        <f t="shared" si="31"/>
        <v>0</v>
      </c>
      <c r="N327" s="363"/>
      <c r="O327" s="363"/>
      <c r="P327" s="424"/>
      <c r="Q327" s="363"/>
      <c r="R327" s="363"/>
      <c r="S327" s="363"/>
      <c r="T327" s="363"/>
      <c r="U327" s="363"/>
      <c r="V327" s="363"/>
      <c r="W327" s="363"/>
      <c r="X327" s="363"/>
      <c r="Y327" s="363"/>
      <c r="Z327" s="363"/>
      <c r="AA327" s="363"/>
      <c r="AB327" s="363"/>
      <c r="AC327" s="363"/>
      <c r="AD327" s="74"/>
    </row>
    <row r="328" spans="1:30" ht="18" customHeight="1">
      <c r="A328" s="81"/>
      <c r="B328" s="97"/>
      <c r="C328" s="98"/>
      <c r="D328" s="42">
        <v>21100015201</v>
      </c>
      <c r="E328" s="43" t="s">
        <v>199</v>
      </c>
      <c r="F328" s="44" t="s">
        <v>258</v>
      </c>
      <c r="G328" s="138">
        <v>2</v>
      </c>
      <c r="H328" s="136">
        <v>45</v>
      </c>
      <c r="I328" s="136">
        <v>30</v>
      </c>
      <c r="J328" s="96">
        <v>40</v>
      </c>
      <c r="K328" s="78">
        <f t="shared" si="29"/>
        <v>1.2</v>
      </c>
      <c r="L328" s="78">
        <f t="shared" si="30"/>
        <v>1.2</v>
      </c>
      <c r="M328" s="45">
        <f t="shared" si="31"/>
        <v>81</v>
      </c>
      <c r="N328" s="363"/>
      <c r="O328" s="363"/>
      <c r="P328" s="424"/>
      <c r="Q328" s="363"/>
      <c r="R328" s="363"/>
      <c r="S328" s="363"/>
      <c r="T328" s="363"/>
      <c r="U328" s="363"/>
      <c r="V328" s="363"/>
      <c r="W328" s="363"/>
      <c r="X328" s="363"/>
      <c r="Y328" s="363"/>
      <c r="Z328" s="363"/>
      <c r="AA328" s="363"/>
      <c r="AB328" s="363"/>
      <c r="AC328" s="363"/>
      <c r="AD328" s="74"/>
    </row>
    <row r="329" spans="1:30" ht="18" customHeight="1">
      <c r="A329" s="111"/>
      <c r="B329" s="97"/>
      <c r="C329" s="98"/>
      <c r="D329" s="42">
        <v>21100119928</v>
      </c>
      <c r="E329" s="43" t="s">
        <v>159</v>
      </c>
      <c r="F329" s="44" t="s">
        <v>145</v>
      </c>
      <c r="G329" s="64">
        <v>2</v>
      </c>
      <c r="H329" s="292">
        <v>30</v>
      </c>
      <c r="I329" s="135">
        <v>60</v>
      </c>
      <c r="J329" s="72">
        <v>40</v>
      </c>
      <c r="K329" s="78">
        <f t="shared" si="29"/>
        <v>1.2</v>
      </c>
      <c r="L329" s="78">
        <f t="shared" si="30"/>
        <v>1.2</v>
      </c>
      <c r="M329" s="45">
        <f t="shared" si="31"/>
        <v>90</v>
      </c>
      <c r="N329" s="389"/>
      <c r="O329" s="389"/>
      <c r="P329" s="424"/>
      <c r="Q329" s="389"/>
      <c r="R329" s="389"/>
      <c r="S329" s="389"/>
      <c r="T329" s="389"/>
      <c r="U329" s="389"/>
      <c r="V329" s="389"/>
      <c r="W329" s="389"/>
      <c r="X329" s="389"/>
      <c r="Y329" s="389"/>
      <c r="Z329" s="389"/>
      <c r="AA329" s="389"/>
      <c r="AB329" s="389"/>
      <c r="AC329" s="389"/>
      <c r="AD329" s="74"/>
    </row>
    <row r="330" spans="1:30" ht="18" customHeight="1">
      <c r="A330" s="111"/>
      <c r="B330" s="97"/>
      <c r="C330" s="98"/>
      <c r="D330" s="42">
        <v>21100119903</v>
      </c>
      <c r="E330" s="43" t="s">
        <v>159</v>
      </c>
      <c r="F330" s="44" t="s">
        <v>499</v>
      </c>
      <c r="G330" s="64">
        <v>2</v>
      </c>
      <c r="H330" s="292">
        <v>30</v>
      </c>
      <c r="I330" s="135">
        <v>60</v>
      </c>
      <c r="J330" s="72">
        <v>40</v>
      </c>
      <c r="K330" s="78">
        <f t="shared" si="29"/>
        <v>1.2</v>
      </c>
      <c r="L330" s="78">
        <f t="shared" si="30"/>
        <v>1.2</v>
      </c>
      <c r="M330" s="45">
        <f t="shared" si="31"/>
        <v>90</v>
      </c>
      <c r="N330" s="389"/>
      <c r="O330" s="389"/>
      <c r="P330" s="424"/>
      <c r="Q330" s="389"/>
      <c r="R330" s="389"/>
      <c r="S330" s="389"/>
      <c r="T330" s="389"/>
      <c r="U330" s="389"/>
      <c r="V330" s="389"/>
      <c r="W330" s="389"/>
      <c r="X330" s="389"/>
      <c r="Y330" s="389"/>
      <c r="Z330" s="389"/>
      <c r="AA330" s="389"/>
      <c r="AB330" s="389"/>
      <c r="AC330" s="389"/>
      <c r="AD330" s="74"/>
    </row>
    <row r="331" spans="1:30" ht="18" customHeight="1">
      <c r="A331" s="111"/>
      <c r="B331" s="97"/>
      <c r="C331" s="98"/>
      <c r="D331" s="42">
        <v>21100119910</v>
      </c>
      <c r="E331" s="43" t="s">
        <v>159</v>
      </c>
      <c r="F331" s="44" t="s">
        <v>500</v>
      </c>
      <c r="G331" s="138">
        <v>2</v>
      </c>
      <c r="H331" s="136">
        <v>30</v>
      </c>
      <c r="I331" s="136">
        <v>60</v>
      </c>
      <c r="J331" s="96">
        <v>40</v>
      </c>
      <c r="K331" s="78">
        <f t="shared" si="29"/>
        <v>1.2</v>
      </c>
      <c r="L331" s="78">
        <f t="shared" si="30"/>
        <v>1.2</v>
      </c>
      <c r="M331" s="45">
        <f t="shared" si="31"/>
        <v>90</v>
      </c>
      <c r="N331" s="389"/>
      <c r="O331" s="389"/>
      <c r="P331" s="424"/>
      <c r="Q331" s="389"/>
      <c r="R331" s="389"/>
      <c r="S331" s="389"/>
      <c r="T331" s="389"/>
      <c r="U331" s="389"/>
      <c r="V331" s="389"/>
      <c r="W331" s="389"/>
      <c r="X331" s="389"/>
      <c r="Y331" s="389"/>
      <c r="Z331" s="389"/>
      <c r="AA331" s="389"/>
      <c r="AB331" s="389"/>
      <c r="AC331" s="389"/>
      <c r="AD331" s="74"/>
    </row>
    <row r="332" spans="1:30" s="170" customFormat="1" ht="18" customHeight="1">
      <c r="A332" s="111"/>
      <c r="B332" s="97"/>
      <c r="C332" s="98"/>
      <c r="D332" s="42">
        <v>21100015203</v>
      </c>
      <c r="E332" s="43" t="s">
        <v>501</v>
      </c>
      <c r="F332" s="44" t="s">
        <v>181</v>
      </c>
      <c r="G332" s="138">
        <v>2</v>
      </c>
      <c r="H332" s="136">
        <v>30</v>
      </c>
      <c r="I332" s="136">
        <v>30</v>
      </c>
      <c r="J332" s="96">
        <v>50</v>
      </c>
      <c r="K332" s="78">
        <f t="shared" si="29"/>
        <v>1.2</v>
      </c>
      <c r="L332" s="78">
        <f t="shared" si="30"/>
        <v>1.2</v>
      </c>
      <c r="M332" s="45">
        <f t="shared" si="31"/>
        <v>63</v>
      </c>
      <c r="N332" s="389"/>
      <c r="O332" s="389"/>
      <c r="P332" s="424"/>
      <c r="Q332" s="389"/>
      <c r="R332" s="389"/>
      <c r="S332" s="389"/>
      <c r="T332" s="389"/>
      <c r="U332" s="389"/>
      <c r="V332" s="389"/>
      <c r="W332" s="389"/>
      <c r="X332" s="389"/>
      <c r="Y332" s="389"/>
      <c r="Z332" s="389"/>
      <c r="AA332" s="389"/>
      <c r="AB332" s="389"/>
      <c r="AC332" s="389"/>
      <c r="AD332" s="74"/>
    </row>
    <row r="333" spans="1:30" s="170" customFormat="1" ht="18" customHeight="1">
      <c r="A333" s="111"/>
      <c r="B333" s="97"/>
      <c r="C333" s="98"/>
      <c r="D333" s="42" t="s">
        <v>502</v>
      </c>
      <c r="E333" s="43" t="s">
        <v>501</v>
      </c>
      <c r="F333" s="44" t="s">
        <v>204</v>
      </c>
      <c r="G333" s="138">
        <v>2</v>
      </c>
      <c r="H333" s="136">
        <v>30</v>
      </c>
      <c r="I333" s="136">
        <v>30</v>
      </c>
      <c r="J333" s="96">
        <v>50</v>
      </c>
      <c r="K333" s="78">
        <f t="shared" si="29"/>
        <v>1.2</v>
      </c>
      <c r="L333" s="78">
        <f t="shared" si="30"/>
        <v>1.2</v>
      </c>
      <c r="M333" s="45">
        <f t="shared" si="31"/>
        <v>63</v>
      </c>
      <c r="N333" s="389"/>
      <c r="O333" s="389"/>
      <c r="P333" s="424"/>
      <c r="Q333" s="389"/>
      <c r="R333" s="389"/>
      <c r="S333" s="389"/>
      <c r="T333" s="389"/>
      <c r="U333" s="389"/>
      <c r="V333" s="389"/>
      <c r="W333" s="389"/>
      <c r="X333" s="389"/>
      <c r="Y333" s="389"/>
      <c r="Z333" s="389"/>
      <c r="AA333" s="389"/>
      <c r="AB333" s="389"/>
      <c r="AC333" s="389"/>
      <c r="AD333" s="74"/>
    </row>
    <row r="334" spans="1:30" s="170" customFormat="1" ht="18" customHeight="1">
      <c r="A334" s="111"/>
      <c r="B334" s="97"/>
      <c r="C334" s="98"/>
      <c r="D334" s="42">
        <v>71400174201</v>
      </c>
      <c r="E334" s="43" t="s">
        <v>272</v>
      </c>
      <c r="F334" s="44" t="s">
        <v>143</v>
      </c>
      <c r="G334" s="138">
        <v>2</v>
      </c>
      <c r="H334" s="136">
        <v>15</v>
      </c>
      <c r="I334" s="136">
        <v>30</v>
      </c>
      <c r="J334" s="96">
        <v>30</v>
      </c>
      <c r="K334" s="78">
        <f t="shared" ref="K334:K335" si="35">IF(OR(LEFT(E334,2)="ĐA",LEFT(E334,2)="DA",LEFT(E334,5)="Đồ án",LEFT(E334,5)="Đồán ",LEFT(E334,9)="Sinh hoạt",LEFT(E334,9)="sinh hoạt",LEFT(E334,6)="Cố vấn",LEFT(E334,6)="cố vấn",LEFT(E334,4)="cvht",LEFT(E334,4)="CVHT",LEFT(E334,4)="shcn",LEFT(E334,4)="SHCN"),0,(IF(AND(H334&gt;0,J334&gt;0),IF(J334&gt;60,1.3,IF(J334&gt;35,1.2,1)),0)))</f>
        <v>1</v>
      </c>
      <c r="L334" s="78">
        <f t="shared" si="30"/>
        <v>1.1000000000000001</v>
      </c>
      <c r="M334" s="45">
        <f t="shared" si="31"/>
        <v>39.799999999999997</v>
      </c>
      <c r="N334" s="389"/>
      <c r="O334" s="389"/>
      <c r="P334" s="424"/>
      <c r="Q334" s="389"/>
      <c r="R334" s="389"/>
      <c r="S334" s="389"/>
      <c r="T334" s="389"/>
      <c r="U334" s="389"/>
      <c r="V334" s="389"/>
      <c r="W334" s="389"/>
      <c r="X334" s="389"/>
      <c r="Y334" s="389"/>
      <c r="Z334" s="389"/>
      <c r="AA334" s="389"/>
      <c r="AB334" s="389"/>
      <c r="AC334" s="389"/>
      <c r="AD334" s="74"/>
    </row>
    <row r="335" spans="1:30" s="170" customFormat="1" ht="18" customHeight="1">
      <c r="A335" s="111"/>
      <c r="B335" s="97"/>
      <c r="C335" s="98"/>
      <c r="D335" s="42">
        <v>71400174202</v>
      </c>
      <c r="E335" s="43" t="s">
        <v>272</v>
      </c>
      <c r="F335" s="44" t="s">
        <v>142</v>
      </c>
      <c r="G335" s="138">
        <v>2</v>
      </c>
      <c r="H335" s="136">
        <v>15</v>
      </c>
      <c r="I335" s="136">
        <v>30</v>
      </c>
      <c r="J335" s="96">
        <v>50</v>
      </c>
      <c r="K335" s="78">
        <f t="shared" si="35"/>
        <v>1.2</v>
      </c>
      <c r="L335" s="78">
        <f t="shared" ref="L335" si="36">IF(OR(LEFT(E335,2)="ĐA",LEFT(E335,2)="DA",LEFT(E335,5)="Đồ án",LEFT(E335,5)="Đồán "),0,IF(AND(J335&gt;0,I335&gt;0),IF(AND(OR(LEFT(E335,4)="GDQP",LEFT(E335,4)="gdqp",LEFT(E335,19)="Giáo dục quốc phòng"),J335&gt;50),1.3,IF(J335&gt;35,1.2,IF(J335&gt;29,1.1,1))),0))</f>
        <v>1.2</v>
      </c>
      <c r="M335" s="45">
        <f t="shared" ref="M335" si="37">ROUND(IF(OR(LEFT(E335,2)="ĐA",LEFT(E335,2)="DA",LEFT(E335,5)="Đồ án",LEFT(E335,5)="Đồán "),J335*0.5,(IF(H335&gt;0,H335*K335,"0")+IF(I335&gt;0,(I335*0.75)*L335,"0"))),1)</f>
        <v>45</v>
      </c>
      <c r="N335" s="389"/>
      <c r="O335" s="389"/>
      <c r="P335" s="424"/>
      <c r="Q335" s="389"/>
      <c r="R335" s="389"/>
      <c r="S335" s="389"/>
      <c r="T335" s="389"/>
      <c r="U335" s="389"/>
      <c r="V335" s="389"/>
      <c r="W335" s="389"/>
      <c r="X335" s="389"/>
      <c r="Y335" s="389"/>
      <c r="Z335" s="389"/>
      <c r="AA335" s="389"/>
      <c r="AB335" s="389"/>
      <c r="AC335" s="389"/>
      <c r="AD335" s="74"/>
    </row>
    <row r="336" spans="1:30" s="263" customFormat="1" ht="18" hidden="1" customHeight="1">
      <c r="A336" s="111"/>
      <c r="B336" s="97"/>
      <c r="C336" s="98"/>
      <c r="D336" s="42"/>
      <c r="E336" s="43"/>
      <c r="F336" s="44"/>
      <c r="G336" s="138"/>
      <c r="H336" s="136"/>
      <c r="I336" s="136"/>
      <c r="J336" s="96"/>
      <c r="K336" s="78"/>
      <c r="L336" s="78"/>
      <c r="M336" s="45"/>
      <c r="N336" s="389"/>
      <c r="O336" s="389"/>
      <c r="P336" s="424"/>
      <c r="Q336" s="389"/>
      <c r="R336" s="389"/>
      <c r="S336" s="389"/>
      <c r="T336" s="389"/>
      <c r="U336" s="389"/>
      <c r="V336" s="389"/>
      <c r="W336" s="389"/>
      <c r="X336" s="389"/>
      <c r="Y336" s="389"/>
      <c r="Z336" s="389"/>
      <c r="AA336" s="389"/>
      <c r="AB336" s="389"/>
      <c r="AC336" s="389"/>
      <c r="AD336" s="74"/>
    </row>
    <row r="337" spans="1:30" s="263" customFormat="1" ht="18" hidden="1" customHeight="1">
      <c r="A337" s="111"/>
      <c r="B337" s="97"/>
      <c r="C337" s="98"/>
      <c r="D337" s="42"/>
      <c r="E337" s="43"/>
      <c r="F337" s="44"/>
      <c r="G337" s="138"/>
      <c r="H337" s="136"/>
      <c r="I337" s="136"/>
      <c r="J337" s="96"/>
      <c r="K337" s="78"/>
      <c r="L337" s="78"/>
      <c r="M337" s="45"/>
      <c r="N337" s="389"/>
      <c r="O337" s="389"/>
      <c r="P337" s="424"/>
      <c r="Q337" s="389"/>
      <c r="R337" s="389"/>
      <c r="S337" s="389"/>
      <c r="T337" s="389"/>
      <c r="U337" s="389"/>
      <c r="V337" s="389"/>
      <c r="W337" s="389"/>
      <c r="X337" s="389"/>
      <c r="Y337" s="389"/>
      <c r="Z337" s="389"/>
      <c r="AA337" s="389"/>
      <c r="AB337" s="389"/>
      <c r="AC337" s="389"/>
      <c r="AD337" s="74"/>
    </row>
    <row r="338" spans="1:30" s="170" customFormat="1" ht="18" hidden="1" customHeight="1">
      <c r="A338" s="111"/>
      <c r="B338" s="97"/>
      <c r="C338" s="98"/>
      <c r="D338" s="42"/>
      <c r="E338" s="43"/>
      <c r="F338" s="44"/>
      <c r="G338" s="138"/>
      <c r="H338" s="136"/>
      <c r="I338" s="136"/>
      <c r="J338" s="96"/>
      <c r="K338" s="78">
        <f t="shared" si="29"/>
        <v>0</v>
      </c>
      <c r="L338" s="78">
        <f t="shared" si="30"/>
        <v>0</v>
      </c>
      <c r="M338" s="45">
        <f t="shared" si="31"/>
        <v>0</v>
      </c>
      <c r="N338" s="389"/>
      <c r="O338" s="389"/>
      <c r="P338" s="424"/>
      <c r="Q338" s="389"/>
      <c r="R338" s="389"/>
      <c r="S338" s="389"/>
      <c r="T338" s="389"/>
      <c r="U338" s="389"/>
      <c r="V338" s="389"/>
      <c r="W338" s="389"/>
      <c r="X338" s="389"/>
      <c r="Y338" s="389"/>
      <c r="Z338" s="389"/>
      <c r="AA338" s="389"/>
      <c r="AB338" s="389"/>
      <c r="AC338" s="389"/>
      <c r="AD338" s="74"/>
    </row>
    <row r="339" spans="1:30" s="170" customFormat="1" ht="18" hidden="1" customHeight="1">
      <c r="A339" s="111"/>
      <c r="B339" s="97"/>
      <c r="C339" s="98"/>
      <c r="D339" s="42"/>
      <c r="E339" s="43"/>
      <c r="F339" s="44"/>
      <c r="G339" s="138"/>
      <c r="H339" s="136"/>
      <c r="I339" s="136"/>
      <c r="J339" s="96"/>
      <c r="K339" s="78">
        <f t="shared" si="29"/>
        <v>0</v>
      </c>
      <c r="L339" s="78">
        <f t="shared" si="30"/>
        <v>0</v>
      </c>
      <c r="M339" s="45">
        <f t="shared" si="31"/>
        <v>0</v>
      </c>
      <c r="N339" s="389"/>
      <c r="O339" s="389"/>
      <c r="P339" s="424"/>
      <c r="Q339" s="389"/>
      <c r="R339" s="389"/>
      <c r="S339" s="389"/>
      <c r="T339" s="389"/>
      <c r="U339" s="389"/>
      <c r="V339" s="389"/>
      <c r="W339" s="389"/>
      <c r="X339" s="389"/>
      <c r="Y339" s="389"/>
      <c r="Z339" s="389"/>
      <c r="AA339" s="389"/>
      <c r="AB339" s="389"/>
      <c r="AC339" s="389"/>
      <c r="AD339" s="74"/>
    </row>
    <row r="340" spans="1:30" ht="18" customHeight="1">
      <c r="A340" s="94">
        <v>17</v>
      </c>
      <c r="B340" s="258" t="s">
        <v>106</v>
      </c>
      <c r="C340" s="259" t="s">
        <v>107</v>
      </c>
      <c r="D340" s="311" t="s">
        <v>334</v>
      </c>
      <c r="E340" s="312" t="s">
        <v>176</v>
      </c>
      <c r="F340" s="313" t="s">
        <v>177</v>
      </c>
      <c r="G340" s="317">
        <v>1</v>
      </c>
      <c r="H340" s="318">
        <v>45</v>
      </c>
      <c r="I340" s="319">
        <v>0</v>
      </c>
      <c r="J340" s="316">
        <v>65</v>
      </c>
      <c r="K340" s="78">
        <f t="shared" si="29"/>
        <v>1.3</v>
      </c>
      <c r="L340" s="78">
        <f t="shared" si="30"/>
        <v>0</v>
      </c>
      <c r="M340" s="45">
        <f t="shared" si="31"/>
        <v>58.5</v>
      </c>
      <c r="N340" s="397">
        <f>64.5+430*20%*17/44</f>
        <v>97.72727272727272</v>
      </c>
      <c r="O340" s="381">
        <v>0</v>
      </c>
      <c r="P340" s="375">
        <f>SUM(M340:M359)+N340+O340</f>
        <v>893.72727272727275</v>
      </c>
      <c r="Q340" s="381">
        <v>21.4</v>
      </c>
      <c r="R340" s="375"/>
      <c r="S340" s="379">
        <v>430</v>
      </c>
      <c r="T340" s="381">
        <v>430</v>
      </c>
      <c r="U340" s="379">
        <v>112</v>
      </c>
      <c r="V340" s="377">
        <v>112</v>
      </c>
      <c r="W340" s="379">
        <v>56</v>
      </c>
      <c r="X340" s="381">
        <v>56</v>
      </c>
      <c r="Y340" s="375">
        <f>ROUND((P340-T340),1)</f>
        <v>463.7</v>
      </c>
      <c r="Z340" s="383">
        <f>IF(OR(SUM(V340:V359)="",SUM(Q340:Q359)=""),0,IF(OR(SUM(U340:U359)=320,SUM(V340:V359)&gt;0),ROUND((SUM(Q340:Q359)-SUM(V340:V359)),1),0))</f>
        <v>-90.6</v>
      </c>
      <c r="AA340" s="383">
        <f>IF(OR(SUM(X340:X359)="",SUM(R340:R359)=""),0,IF(OR(SUM(W340:W359)=160,SUM(X340:X359)&gt;0),ROUND((SUM(R340:R359)-SUM(X340:X359)),1),0))</f>
        <v>-56</v>
      </c>
      <c r="AB340" s="401"/>
      <c r="AC340" s="390">
        <f>SUM(Y340:AA359)</f>
        <v>317.10000000000002</v>
      </c>
      <c r="AD340" s="390"/>
    </row>
    <row r="341" spans="1:30" ht="18" customHeight="1">
      <c r="A341" s="81"/>
      <c r="B341" s="97"/>
      <c r="C341" s="98"/>
      <c r="D341" s="311" t="s">
        <v>334</v>
      </c>
      <c r="E341" s="312" t="s">
        <v>490</v>
      </c>
      <c r="F341" s="313" t="s">
        <v>177</v>
      </c>
      <c r="G341" s="314">
        <v>1</v>
      </c>
      <c r="H341" s="320">
        <v>0</v>
      </c>
      <c r="I341" s="321">
        <v>60</v>
      </c>
      <c r="J341" s="316">
        <v>33</v>
      </c>
      <c r="K341" s="78">
        <f t="shared" ref="K341:K408" si="38">IF(OR(LEFT(E341,2)="ĐA",LEFT(E341,2)="DA",LEFT(E341,5)="Đồ án",LEFT(E341,5)="Đồán ",LEFT(E341,9)="Sinh hoạt",LEFT(E341,9)="sinh hoạt",LEFT(E341,6)="Cố vấn",LEFT(E341,6)="cố vấn",LEFT(E341,4)="cvht",LEFT(E341,4)="CVHT",LEFT(E341,4)="shcn",LEFT(E341,4)="SHCN"),0,(IF(AND(H341&gt;0,J341&gt;0),IF(J341&gt;60,1.3,IF(J341&gt;35,1.2,1)),0)))</f>
        <v>0</v>
      </c>
      <c r="L341" s="78">
        <f t="shared" ref="L341:L408" si="39">IF(OR(LEFT(E341,2)="ĐA",LEFT(E341,2)="DA",LEFT(E341,5)="Đồ án",LEFT(E341,5)="Đồán "),0,IF(AND(J341&gt;0,I341&gt;0),IF(AND(OR(LEFT(E341,4)="GDQP",LEFT(E341,4)="gdqp",LEFT(E341,19)="Giáo dục quốc phòng"),J341&gt;50),1.3,IF(J341&gt;35,1.2,IF(J341&gt;29,1.1,1))),0))</f>
        <v>1.1000000000000001</v>
      </c>
      <c r="M341" s="45">
        <f t="shared" ref="M341:M408" si="40">ROUND(IF(OR(LEFT(E341,2)="ĐA",LEFT(E341,2)="DA",LEFT(E341,5)="Đồ án",LEFT(E341,5)="Đồán "),J341*0.5,(IF(H341&gt;0,H341*K341,"0")+IF(I341&gt;0,(I341*0.75)*L341,"0"))),1)</f>
        <v>49.5</v>
      </c>
      <c r="N341" s="363"/>
      <c r="O341" s="363"/>
      <c r="P341" s="363"/>
      <c r="Q341" s="363"/>
      <c r="R341" s="363"/>
      <c r="S341" s="380"/>
      <c r="T341" s="382"/>
      <c r="U341" s="363"/>
      <c r="V341" s="363"/>
      <c r="W341" s="363"/>
      <c r="X341" s="363"/>
      <c r="Y341" s="363"/>
      <c r="Z341" s="363"/>
      <c r="AA341" s="363"/>
      <c r="AB341" s="363"/>
      <c r="AC341" s="363"/>
      <c r="AD341" s="363"/>
    </row>
    <row r="342" spans="1:30" ht="18" customHeight="1">
      <c r="A342" s="81"/>
      <c r="B342" s="97"/>
      <c r="C342" s="98"/>
      <c r="D342" s="311" t="s">
        <v>334</v>
      </c>
      <c r="E342" s="312" t="s">
        <v>491</v>
      </c>
      <c r="F342" s="313" t="s">
        <v>489</v>
      </c>
      <c r="G342" s="314">
        <v>1</v>
      </c>
      <c r="H342" s="322">
        <v>0</v>
      </c>
      <c r="I342" s="323">
        <v>60</v>
      </c>
      <c r="J342" s="316">
        <v>32</v>
      </c>
      <c r="K342" s="78">
        <f t="shared" si="38"/>
        <v>0</v>
      </c>
      <c r="L342" s="78">
        <f t="shared" si="39"/>
        <v>1.1000000000000001</v>
      </c>
      <c r="M342" s="45">
        <f t="shared" si="40"/>
        <v>49.5</v>
      </c>
      <c r="N342" s="363"/>
      <c r="O342" s="363"/>
      <c r="P342" s="363"/>
      <c r="Q342" s="363"/>
      <c r="R342" s="363"/>
      <c r="S342" s="380"/>
      <c r="T342" s="382"/>
      <c r="U342" s="363"/>
      <c r="V342" s="363"/>
      <c r="W342" s="363"/>
      <c r="X342" s="363"/>
      <c r="Y342" s="363"/>
      <c r="Z342" s="363"/>
      <c r="AA342" s="363"/>
      <c r="AB342" s="363"/>
      <c r="AC342" s="363"/>
      <c r="AD342" s="363"/>
    </row>
    <row r="343" spans="1:30" ht="18" customHeight="1">
      <c r="A343" s="81"/>
      <c r="B343" s="97"/>
      <c r="C343" s="98"/>
      <c r="D343" s="311" t="s">
        <v>335</v>
      </c>
      <c r="E343" s="312" t="s">
        <v>178</v>
      </c>
      <c r="F343" s="313" t="s">
        <v>179</v>
      </c>
      <c r="G343" s="314">
        <v>1</v>
      </c>
      <c r="H343" s="322">
        <v>60</v>
      </c>
      <c r="I343" s="323">
        <v>30</v>
      </c>
      <c r="J343" s="316">
        <v>43</v>
      </c>
      <c r="K343" s="78">
        <f t="shared" si="38"/>
        <v>1.2</v>
      </c>
      <c r="L343" s="78">
        <f t="shared" si="39"/>
        <v>1.2</v>
      </c>
      <c r="M343" s="45">
        <f t="shared" si="40"/>
        <v>99</v>
      </c>
      <c r="N343" s="363"/>
      <c r="O343" s="363"/>
      <c r="P343" s="363"/>
      <c r="Q343" s="363"/>
      <c r="R343" s="363"/>
      <c r="S343" s="380"/>
      <c r="T343" s="382"/>
      <c r="U343" s="363"/>
      <c r="V343" s="363"/>
      <c r="W343" s="363"/>
      <c r="X343" s="363"/>
      <c r="Y343" s="363"/>
      <c r="Z343" s="363"/>
      <c r="AA343" s="363"/>
      <c r="AB343" s="363"/>
      <c r="AC343" s="363"/>
      <c r="AD343" s="363"/>
    </row>
    <row r="344" spans="1:30" ht="18" customHeight="1">
      <c r="A344" s="81"/>
      <c r="B344" s="97"/>
      <c r="C344" s="98"/>
      <c r="D344" s="311"/>
      <c r="E344" s="324" t="s">
        <v>188</v>
      </c>
      <c r="F344" s="325" t="s">
        <v>179</v>
      </c>
      <c r="G344" s="327">
        <v>1</v>
      </c>
      <c r="H344" s="328"/>
      <c r="I344" s="329"/>
      <c r="J344" s="326">
        <v>43</v>
      </c>
      <c r="K344" s="78">
        <f t="shared" si="38"/>
        <v>0</v>
      </c>
      <c r="L344" s="78">
        <f t="shared" si="39"/>
        <v>0</v>
      </c>
      <c r="M344" s="45">
        <f t="shared" si="40"/>
        <v>21.5</v>
      </c>
      <c r="N344" s="363"/>
      <c r="O344" s="363"/>
      <c r="P344" s="363"/>
      <c r="Q344" s="363"/>
      <c r="R344" s="363"/>
      <c r="S344" s="380"/>
      <c r="T344" s="382"/>
      <c r="U344" s="363"/>
      <c r="V344" s="363"/>
      <c r="W344" s="363"/>
      <c r="X344" s="363"/>
      <c r="Y344" s="363"/>
      <c r="Z344" s="363"/>
      <c r="AA344" s="363"/>
      <c r="AB344" s="363"/>
      <c r="AC344" s="363"/>
      <c r="AD344" s="363"/>
    </row>
    <row r="345" spans="1:30" ht="18" customHeight="1">
      <c r="A345" s="81"/>
      <c r="B345" s="97"/>
      <c r="C345" s="98"/>
      <c r="D345" s="311" t="s">
        <v>336</v>
      </c>
      <c r="E345" s="312" t="s">
        <v>180</v>
      </c>
      <c r="F345" s="313" t="s">
        <v>167</v>
      </c>
      <c r="G345" s="314">
        <v>1</v>
      </c>
      <c r="H345" s="320">
        <v>45</v>
      </c>
      <c r="I345" s="321">
        <v>30</v>
      </c>
      <c r="J345" s="316">
        <v>37</v>
      </c>
      <c r="K345" s="78">
        <f t="shared" si="38"/>
        <v>1.2</v>
      </c>
      <c r="L345" s="78">
        <f t="shared" si="39"/>
        <v>1.2</v>
      </c>
      <c r="M345" s="45">
        <f t="shared" si="40"/>
        <v>81</v>
      </c>
      <c r="N345" s="363"/>
      <c r="O345" s="363"/>
      <c r="P345" s="363"/>
      <c r="Q345" s="363"/>
      <c r="R345" s="363"/>
      <c r="S345" s="380"/>
      <c r="T345" s="382"/>
      <c r="U345" s="363"/>
      <c r="V345" s="363"/>
      <c r="W345" s="363"/>
      <c r="X345" s="363"/>
      <c r="Y345" s="363"/>
      <c r="Z345" s="363"/>
      <c r="AA345" s="363"/>
      <c r="AB345" s="363"/>
      <c r="AC345" s="363"/>
      <c r="AD345" s="363"/>
    </row>
    <row r="346" spans="1:30" ht="18" customHeight="1">
      <c r="A346" s="111"/>
      <c r="B346" s="97"/>
      <c r="C346" s="98"/>
      <c r="D346" s="311" t="s">
        <v>337</v>
      </c>
      <c r="E346" s="312" t="s">
        <v>159</v>
      </c>
      <c r="F346" s="313" t="s">
        <v>181</v>
      </c>
      <c r="G346" s="314">
        <v>1</v>
      </c>
      <c r="H346" s="320">
        <v>30</v>
      </c>
      <c r="I346" s="321">
        <v>60</v>
      </c>
      <c r="J346" s="316">
        <v>42</v>
      </c>
      <c r="K346" s="78">
        <f t="shared" si="38"/>
        <v>1.2</v>
      </c>
      <c r="L346" s="78">
        <f t="shared" si="39"/>
        <v>1.2</v>
      </c>
      <c r="M346" s="45">
        <f t="shared" si="40"/>
        <v>90</v>
      </c>
      <c r="N346" s="389"/>
      <c r="O346" s="389"/>
      <c r="P346" s="389"/>
      <c r="Q346" s="389"/>
      <c r="R346" s="389"/>
      <c r="S346" s="380"/>
      <c r="T346" s="382"/>
      <c r="U346" s="389"/>
      <c r="V346" s="389"/>
      <c r="W346" s="389"/>
      <c r="X346" s="389"/>
      <c r="Y346" s="389"/>
      <c r="Z346" s="389"/>
      <c r="AA346" s="389"/>
      <c r="AB346" s="389"/>
      <c r="AC346" s="389"/>
      <c r="AD346" s="389"/>
    </row>
    <row r="347" spans="1:30" ht="18" customHeight="1">
      <c r="A347" s="111"/>
      <c r="B347" s="97"/>
      <c r="C347" s="98"/>
      <c r="D347" s="311"/>
      <c r="E347" s="312" t="s">
        <v>216</v>
      </c>
      <c r="F347" s="313" t="s">
        <v>181</v>
      </c>
      <c r="G347" s="330"/>
      <c r="H347" s="331"/>
      <c r="I347" s="332"/>
      <c r="J347" s="316"/>
      <c r="K347" s="78">
        <f t="shared" si="38"/>
        <v>0</v>
      </c>
      <c r="L347" s="78">
        <f t="shared" si="39"/>
        <v>0</v>
      </c>
      <c r="M347" s="45">
        <f t="shared" si="40"/>
        <v>0</v>
      </c>
      <c r="N347" s="389"/>
      <c r="O347" s="389"/>
      <c r="P347" s="389"/>
      <c r="Q347" s="389"/>
      <c r="R347" s="389"/>
      <c r="S347" s="380"/>
      <c r="T347" s="382"/>
      <c r="U347" s="389"/>
      <c r="V347" s="389"/>
      <c r="W347" s="389"/>
      <c r="X347" s="389"/>
      <c r="Y347" s="389"/>
      <c r="Z347" s="389"/>
      <c r="AA347" s="389"/>
      <c r="AB347" s="389"/>
      <c r="AC347" s="389"/>
      <c r="AD347" s="389"/>
    </row>
    <row r="348" spans="1:30" s="170" customFormat="1" ht="18" customHeight="1">
      <c r="A348" s="111"/>
      <c r="B348" s="97"/>
      <c r="C348" s="98"/>
      <c r="D348" s="311"/>
      <c r="E348" s="312" t="s">
        <v>382</v>
      </c>
      <c r="F348" s="313" t="s">
        <v>200</v>
      </c>
      <c r="G348" s="314">
        <v>2</v>
      </c>
      <c r="H348" s="320">
        <v>45</v>
      </c>
      <c r="I348" s="321">
        <v>30</v>
      </c>
      <c r="J348" s="316">
        <v>37</v>
      </c>
      <c r="K348" s="78">
        <f t="shared" si="38"/>
        <v>1.2</v>
      </c>
      <c r="L348" s="78">
        <f t="shared" si="39"/>
        <v>1.2</v>
      </c>
      <c r="M348" s="45">
        <f t="shared" si="40"/>
        <v>81</v>
      </c>
      <c r="N348" s="389"/>
      <c r="O348" s="389"/>
      <c r="P348" s="389"/>
      <c r="Q348" s="389"/>
      <c r="R348" s="389"/>
      <c r="S348" s="380"/>
      <c r="T348" s="382"/>
      <c r="U348" s="389"/>
      <c r="V348" s="389"/>
      <c r="W348" s="389"/>
      <c r="X348" s="389"/>
      <c r="Y348" s="389"/>
      <c r="Z348" s="389"/>
      <c r="AA348" s="389"/>
      <c r="AB348" s="389"/>
      <c r="AC348" s="389"/>
      <c r="AD348" s="389"/>
    </row>
    <row r="349" spans="1:30" ht="18" customHeight="1">
      <c r="A349" s="111"/>
      <c r="B349" s="97"/>
      <c r="C349" s="98"/>
      <c r="D349" s="311"/>
      <c r="E349" s="312" t="s">
        <v>382</v>
      </c>
      <c r="F349" s="313" t="s">
        <v>235</v>
      </c>
      <c r="G349" s="314">
        <v>2</v>
      </c>
      <c r="H349" s="320">
        <v>45</v>
      </c>
      <c r="I349" s="321">
        <v>30</v>
      </c>
      <c r="J349" s="316">
        <v>38</v>
      </c>
      <c r="K349" s="78">
        <f t="shared" si="38"/>
        <v>1.2</v>
      </c>
      <c r="L349" s="78">
        <f t="shared" si="39"/>
        <v>1.2</v>
      </c>
      <c r="M349" s="45">
        <f t="shared" si="40"/>
        <v>81</v>
      </c>
      <c r="N349" s="389"/>
      <c r="O349" s="389"/>
      <c r="P349" s="389"/>
      <c r="Q349" s="389"/>
      <c r="R349" s="389"/>
      <c r="S349" s="380"/>
      <c r="T349" s="382"/>
      <c r="U349" s="389"/>
      <c r="V349" s="389"/>
      <c r="W349" s="389"/>
      <c r="X349" s="389"/>
      <c r="Y349" s="389"/>
      <c r="Z349" s="389"/>
      <c r="AA349" s="389"/>
      <c r="AB349" s="389"/>
      <c r="AC349" s="389"/>
      <c r="AD349" s="389"/>
    </row>
    <row r="350" spans="1:30" s="170" customFormat="1" ht="18" customHeight="1">
      <c r="A350" s="111"/>
      <c r="B350" s="97"/>
      <c r="C350" s="98"/>
      <c r="D350" s="311"/>
      <c r="E350" s="312" t="s">
        <v>382</v>
      </c>
      <c r="F350" s="313" t="s">
        <v>278</v>
      </c>
      <c r="G350" s="314">
        <v>2</v>
      </c>
      <c r="H350" s="320">
        <v>45</v>
      </c>
      <c r="I350" s="321">
        <v>30</v>
      </c>
      <c r="J350" s="316">
        <v>40</v>
      </c>
      <c r="K350" s="78">
        <f t="shared" si="38"/>
        <v>1.2</v>
      </c>
      <c r="L350" s="78">
        <f t="shared" si="39"/>
        <v>1.2</v>
      </c>
      <c r="M350" s="45">
        <f t="shared" si="40"/>
        <v>81</v>
      </c>
      <c r="N350" s="389"/>
      <c r="O350" s="389"/>
      <c r="P350" s="389"/>
      <c r="Q350" s="389"/>
      <c r="R350" s="389"/>
      <c r="S350" s="380"/>
      <c r="T350" s="382"/>
      <c r="U350" s="389"/>
      <c r="V350" s="389"/>
      <c r="W350" s="389"/>
      <c r="X350" s="389"/>
      <c r="Y350" s="389"/>
      <c r="Z350" s="389"/>
      <c r="AA350" s="389"/>
      <c r="AB350" s="389"/>
      <c r="AC350" s="389"/>
      <c r="AD350" s="389"/>
    </row>
    <row r="351" spans="1:30" ht="18" customHeight="1">
      <c r="A351" s="111"/>
      <c r="B351" s="97"/>
      <c r="C351" s="98"/>
      <c r="D351" s="311"/>
      <c r="E351" s="312" t="s">
        <v>159</v>
      </c>
      <c r="F351" s="313" t="s">
        <v>397</v>
      </c>
      <c r="G351" s="314">
        <v>2</v>
      </c>
      <c r="H351" s="320">
        <v>30</v>
      </c>
      <c r="I351" s="321">
        <v>60</v>
      </c>
      <c r="J351" s="316">
        <v>40</v>
      </c>
      <c r="K351" s="78">
        <f t="shared" si="38"/>
        <v>1.2</v>
      </c>
      <c r="L351" s="78">
        <f t="shared" si="39"/>
        <v>1.2</v>
      </c>
      <c r="M351" s="45">
        <f t="shared" si="40"/>
        <v>90</v>
      </c>
      <c r="N351" s="389"/>
      <c r="O351" s="389"/>
      <c r="P351" s="389"/>
      <c r="Q351" s="389"/>
      <c r="R351" s="389"/>
      <c r="S351" s="380"/>
      <c r="T351" s="382"/>
      <c r="U351" s="389"/>
      <c r="V351" s="389"/>
      <c r="W351" s="389"/>
      <c r="X351" s="389"/>
      <c r="Y351" s="389"/>
      <c r="Z351" s="389"/>
      <c r="AA351" s="389"/>
      <c r="AB351" s="389"/>
      <c r="AC351" s="389"/>
      <c r="AD351" s="389"/>
    </row>
    <row r="352" spans="1:30" s="183" customFormat="1" ht="18" customHeight="1">
      <c r="A352" s="111"/>
      <c r="B352" s="97"/>
      <c r="C352" s="98"/>
      <c r="D352" s="311"/>
      <c r="E352" s="312" t="s">
        <v>159</v>
      </c>
      <c r="F352" s="313" t="s">
        <v>400</v>
      </c>
      <c r="G352" s="314">
        <v>2</v>
      </c>
      <c r="H352" s="320">
        <v>30</v>
      </c>
      <c r="I352" s="321">
        <v>60</v>
      </c>
      <c r="J352" s="316">
        <v>40</v>
      </c>
      <c r="K352" s="251">
        <v>0</v>
      </c>
      <c r="L352" s="251">
        <v>0</v>
      </c>
      <c r="M352" s="252">
        <v>14</v>
      </c>
      <c r="N352" s="389"/>
      <c r="O352" s="389"/>
      <c r="P352" s="389"/>
      <c r="Q352" s="389"/>
      <c r="R352" s="389"/>
      <c r="S352" s="380"/>
      <c r="T352" s="382"/>
      <c r="U352" s="389"/>
      <c r="V352" s="389"/>
      <c r="W352" s="389"/>
      <c r="X352" s="389"/>
      <c r="Y352" s="389"/>
      <c r="Z352" s="389"/>
      <c r="AA352" s="389"/>
      <c r="AB352" s="389"/>
      <c r="AC352" s="389"/>
      <c r="AD352" s="389"/>
    </row>
    <row r="353" spans="1:30" ht="18" hidden="1" customHeight="1">
      <c r="A353" s="81"/>
      <c r="B353" s="97"/>
      <c r="C353" s="98"/>
      <c r="D353" s="42"/>
      <c r="E353" s="43"/>
      <c r="F353" s="44"/>
      <c r="G353" s="61"/>
      <c r="H353" s="140"/>
      <c r="I353" s="140"/>
      <c r="J353" s="96"/>
      <c r="K353" s="78"/>
      <c r="L353" s="78"/>
      <c r="M353" s="45"/>
      <c r="N353" s="363"/>
      <c r="O353" s="363"/>
      <c r="P353" s="363"/>
      <c r="Q353" s="363"/>
      <c r="R353" s="363"/>
      <c r="S353" s="380"/>
      <c r="T353" s="382"/>
      <c r="U353" s="363"/>
      <c r="V353" s="363"/>
      <c r="W353" s="363"/>
      <c r="X353" s="363"/>
      <c r="Y353" s="363"/>
      <c r="Z353" s="363"/>
      <c r="AA353" s="363"/>
      <c r="AB353" s="363"/>
      <c r="AC353" s="363"/>
      <c r="AD353" s="363"/>
    </row>
    <row r="354" spans="1:30" ht="18" hidden="1" customHeight="1">
      <c r="A354" s="81"/>
      <c r="B354" s="97"/>
      <c r="C354" s="98"/>
      <c r="D354" s="42"/>
      <c r="E354" s="43"/>
      <c r="F354" s="44"/>
      <c r="G354" s="61"/>
      <c r="H354" s="140"/>
      <c r="I354" s="140"/>
      <c r="J354" s="96"/>
      <c r="K354" s="78"/>
      <c r="L354" s="78"/>
      <c r="M354" s="45"/>
      <c r="N354" s="363"/>
      <c r="O354" s="363"/>
      <c r="P354" s="363"/>
      <c r="Q354" s="363"/>
      <c r="R354" s="363"/>
      <c r="S354" s="380"/>
      <c r="T354" s="382"/>
      <c r="U354" s="363"/>
      <c r="V354" s="363"/>
      <c r="W354" s="363"/>
      <c r="X354" s="363"/>
      <c r="Y354" s="363"/>
      <c r="Z354" s="363"/>
      <c r="AA354" s="363"/>
      <c r="AB354" s="363"/>
      <c r="AC354" s="363"/>
      <c r="AD354" s="363"/>
    </row>
    <row r="355" spans="1:30" s="207" customFormat="1" ht="18" hidden="1" customHeight="1">
      <c r="A355" s="111"/>
      <c r="B355" s="97"/>
      <c r="C355" s="98"/>
      <c r="D355" s="42"/>
      <c r="E355" s="43"/>
      <c r="F355" s="44"/>
      <c r="G355" s="61"/>
      <c r="H355" s="157"/>
      <c r="I355" s="157"/>
      <c r="J355" s="96"/>
      <c r="K355" s="78"/>
      <c r="L355" s="78"/>
      <c r="M355" s="45"/>
      <c r="N355" s="389"/>
      <c r="O355" s="389"/>
      <c r="P355" s="389"/>
      <c r="Q355" s="389"/>
      <c r="R355" s="389"/>
      <c r="S355" s="380"/>
      <c r="T355" s="382"/>
      <c r="U355" s="389"/>
      <c r="V355" s="389"/>
      <c r="W355" s="389"/>
      <c r="X355" s="389"/>
      <c r="Y355" s="389"/>
      <c r="Z355" s="389"/>
      <c r="AA355" s="389"/>
      <c r="AB355" s="389"/>
      <c r="AC355" s="389"/>
      <c r="AD355" s="389"/>
    </row>
    <row r="356" spans="1:30" s="207" customFormat="1" ht="18" hidden="1" customHeight="1">
      <c r="A356" s="111"/>
      <c r="B356" s="97"/>
      <c r="C356" s="98"/>
      <c r="D356" s="42"/>
      <c r="E356" s="43"/>
      <c r="F356" s="44"/>
      <c r="G356" s="61"/>
      <c r="H356" s="157"/>
      <c r="I356" s="157"/>
      <c r="J356" s="96"/>
      <c r="K356" s="78"/>
      <c r="L356" s="78"/>
      <c r="M356" s="45"/>
      <c r="N356" s="389"/>
      <c r="O356" s="389"/>
      <c r="P356" s="389"/>
      <c r="Q356" s="389"/>
      <c r="R356" s="389"/>
      <c r="S356" s="380"/>
      <c r="T356" s="382"/>
      <c r="U356" s="389"/>
      <c r="V356" s="389"/>
      <c r="W356" s="389"/>
      <c r="X356" s="389"/>
      <c r="Y356" s="389"/>
      <c r="Z356" s="389"/>
      <c r="AA356" s="389"/>
      <c r="AB356" s="389"/>
      <c r="AC356" s="389"/>
      <c r="AD356" s="389"/>
    </row>
    <row r="357" spans="1:30" s="207" customFormat="1" ht="18" hidden="1" customHeight="1">
      <c r="A357" s="111"/>
      <c r="B357" s="97"/>
      <c r="C357" s="98"/>
      <c r="D357" s="42"/>
      <c r="E357" s="43"/>
      <c r="F357" s="44"/>
      <c r="G357" s="61"/>
      <c r="H357" s="157"/>
      <c r="I357" s="157"/>
      <c r="J357" s="96"/>
      <c r="K357" s="78"/>
      <c r="L357" s="78"/>
      <c r="M357" s="45"/>
      <c r="N357" s="389"/>
      <c r="O357" s="389"/>
      <c r="P357" s="389"/>
      <c r="Q357" s="389"/>
      <c r="R357" s="389"/>
      <c r="S357" s="380"/>
      <c r="T357" s="382"/>
      <c r="U357" s="389"/>
      <c r="V357" s="389"/>
      <c r="W357" s="389"/>
      <c r="X357" s="389"/>
      <c r="Y357" s="389"/>
      <c r="Z357" s="389"/>
      <c r="AA357" s="389"/>
      <c r="AB357" s="389"/>
      <c r="AC357" s="389"/>
      <c r="AD357" s="389"/>
    </row>
    <row r="358" spans="1:30" ht="18" hidden="1" customHeight="1">
      <c r="A358" s="111"/>
      <c r="B358" s="97"/>
      <c r="C358" s="98"/>
      <c r="D358" s="42"/>
      <c r="E358" s="43"/>
      <c r="F358" s="44"/>
      <c r="G358" s="61"/>
      <c r="H358" s="157"/>
      <c r="I358" s="157"/>
      <c r="J358" s="96"/>
      <c r="K358" s="78">
        <f t="shared" si="38"/>
        <v>0</v>
      </c>
      <c r="L358" s="78">
        <f t="shared" si="39"/>
        <v>0</v>
      </c>
      <c r="M358" s="45">
        <f t="shared" si="40"/>
        <v>0</v>
      </c>
      <c r="N358" s="389"/>
      <c r="O358" s="389"/>
      <c r="P358" s="389"/>
      <c r="Q358" s="389"/>
      <c r="R358" s="389"/>
      <c r="S358" s="380"/>
      <c r="T358" s="382"/>
      <c r="U358" s="389"/>
      <c r="V358" s="389"/>
      <c r="W358" s="389"/>
      <c r="X358" s="389"/>
      <c r="Y358" s="389"/>
      <c r="Z358" s="389"/>
      <c r="AA358" s="389"/>
      <c r="AB358" s="389"/>
      <c r="AC358" s="389"/>
      <c r="AD358" s="389"/>
    </row>
    <row r="359" spans="1:30" ht="18" hidden="1" customHeight="1">
      <c r="A359" s="81"/>
      <c r="B359" s="97"/>
      <c r="C359" s="98"/>
      <c r="D359" s="42"/>
      <c r="E359" s="43"/>
      <c r="F359" s="44"/>
      <c r="G359" s="139"/>
      <c r="H359" s="141"/>
      <c r="I359" s="141"/>
      <c r="J359" s="142"/>
      <c r="K359" s="78">
        <f t="shared" si="38"/>
        <v>0</v>
      </c>
      <c r="L359" s="78">
        <f t="shared" si="39"/>
        <v>0</v>
      </c>
      <c r="M359" s="45">
        <f t="shared" si="40"/>
        <v>0</v>
      </c>
      <c r="N359" s="363"/>
      <c r="O359" s="363"/>
      <c r="P359" s="363"/>
      <c r="Q359" s="363"/>
      <c r="R359" s="363"/>
      <c r="S359" s="402"/>
      <c r="T359" s="403"/>
      <c r="U359" s="363"/>
      <c r="V359" s="363"/>
      <c r="W359" s="363"/>
      <c r="X359" s="363"/>
      <c r="Y359" s="363"/>
      <c r="Z359" s="363"/>
      <c r="AA359" s="363"/>
      <c r="AB359" s="363"/>
      <c r="AC359" s="363"/>
      <c r="AD359" s="363"/>
    </row>
    <row r="360" spans="1:30" ht="18" customHeight="1">
      <c r="A360" s="94">
        <v>18</v>
      </c>
      <c r="B360" s="258" t="s">
        <v>108</v>
      </c>
      <c r="C360" s="259" t="s">
        <v>109</v>
      </c>
      <c r="D360" s="42">
        <v>20200090201</v>
      </c>
      <c r="E360" s="43" t="s">
        <v>194</v>
      </c>
      <c r="F360" s="44" t="s">
        <v>195</v>
      </c>
      <c r="G360" s="137">
        <v>1</v>
      </c>
      <c r="H360" s="136">
        <v>45</v>
      </c>
      <c r="I360" s="136"/>
      <c r="J360" s="96">
        <v>58</v>
      </c>
      <c r="K360" s="78">
        <f>IF(OR(LEFT(E360,2)="ĐA",LEFT(E360,2)="DA",LEFT(E360,5)="Đồ án",LEFT(E360,5)="Đồán ",LEFT(E360,9)="Sinh hoạt",LEFT(E360,9)="sinh hoạt",LEFT(E360,6)="Cố vấn",LEFT(E360,6)="cố vấn",LEFT(E360,4)="cvht",LEFT(E360,4)="CVHT",LEFT(E360,4)="shcn",LEFT(E360,4)="SHCN"),0,(IF(AND(H360&gt;0,J360&gt;0),IF(J360&gt;60,1.3,IF(J360&gt;35,1.2,1)),0)))</f>
        <v>1.2</v>
      </c>
      <c r="L360" s="78">
        <f t="shared" si="39"/>
        <v>0</v>
      </c>
      <c r="M360" s="45">
        <f t="shared" si="40"/>
        <v>54</v>
      </c>
      <c r="N360" s="397">
        <f>64.5+22</f>
        <v>86.5</v>
      </c>
      <c r="O360" s="381"/>
      <c r="P360" s="375">
        <f>SUM(M360:M387)+N360+O360</f>
        <v>757.1</v>
      </c>
      <c r="Q360" s="381">
        <v>0</v>
      </c>
      <c r="R360" s="375"/>
      <c r="S360" s="379">
        <v>430</v>
      </c>
      <c r="T360" s="381">
        <v>430</v>
      </c>
      <c r="U360" s="379">
        <v>112</v>
      </c>
      <c r="V360" s="377">
        <v>112</v>
      </c>
      <c r="W360" s="379">
        <v>56</v>
      </c>
      <c r="X360" s="381">
        <v>56</v>
      </c>
      <c r="Y360" s="375">
        <f>ROUND((P360-T360),1)</f>
        <v>327.10000000000002</v>
      </c>
      <c r="Z360" s="383">
        <v>-112</v>
      </c>
      <c r="AA360" s="383">
        <v>-21</v>
      </c>
      <c r="AB360" s="401"/>
      <c r="AC360" s="390">
        <f>SUM(Y360:AA387)</f>
        <v>194.10000000000002</v>
      </c>
      <c r="AD360" s="74"/>
    </row>
    <row r="361" spans="1:30" ht="18" customHeight="1">
      <c r="A361" s="81"/>
      <c r="B361" s="97"/>
      <c r="C361" s="98"/>
      <c r="D361" s="42">
        <v>20200090201</v>
      </c>
      <c r="E361" s="43" t="s">
        <v>196</v>
      </c>
      <c r="F361" s="44" t="s">
        <v>195</v>
      </c>
      <c r="G361" s="137">
        <v>1</v>
      </c>
      <c r="H361" s="136"/>
      <c r="I361" s="136">
        <v>60</v>
      </c>
      <c r="J361" s="96">
        <v>29</v>
      </c>
      <c r="K361" s="78">
        <f t="shared" si="38"/>
        <v>0</v>
      </c>
      <c r="L361" s="78">
        <f t="shared" si="39"/>
        <v>1</v>
      </c>
      <c r="M361" s="45">
        <f t="shared" si="40"/>
        <v>45</v>
      </c>
      <c r="N361" s="363"/>
      <c r="O361" s="363"/>
      <c r="P361" s="363"/>
      <c r="Q361" s="363"/>
      <c r="R361" s="363"/>
      <c r="S361" s="363"/>
      <c r="T361" s="363"/>
      <c r="U361" s="363"/>
      <c r="V361" s="363"/>
      <c r="W361" s="363"/>
      <c r="X361" s="363"/>
      <c r="Y361" s="363"/>
      <c r="Z361" s="363"/>
      <c r="AA361" s="363"/>
      <c r="AB361" s="363"/>
      <c r="AC361" s="363"/>
      <c r="AD361" s="74"/>
    </row>
    <row r="362" spans="1:30" ht="18" customHeight="1">
      <c r="A362" s="81"/>
      <c r="B362" s="97"/>
      <c r="C362" s="98"/>
      <c r="D362" s="42">
        <v>20200090201</v>
      </c>
      <c r="E362" s="43" t="s">
        <v>196</v>
      </c>
      <c r="F362" s="44" t="s">
        <v>195</v>
      </c>
      <c r="G362" s="137">
        <v>1</v>
      </c>
      <c r="H362" s="136"/>
      <c r="I362" s="136">
        <v>60</v>
      </c>
      <c r="J362" s="96">
        <v>29</v>
      </c>
      <c r="K362" s="78">
        <f t="shared" si="38"/>
        <v>0</v>
      </c>
      <c r="L362" s="78">
        <f t="shared" si="39"/>
        <v>1</v>
      </c>
      <c r="M362" s="45">
        <f t="shared" si="40"/>
        <v>45</v>
      </c>
      <c r="N362" s="363"/>
      <c r="O362" s="363"/>
      <c r="P362" s="363"/>
      <c r="Q362" s="363"/>
      <c r="R362" s="363"/>
      <c r="S362" s="363"/>
      <c r="T362" s="363"/>
      <c r="U362" s="363"/>
      <c r="V362" s="363"/>
      <c r="W362" s="363"/>
      <c r="X362" s="363"/>
      <c r="Y362" s="363"/>
      <c r="Z362" s="363"/>
      <c r="AA362" s="363"/>
      <c r="AB362" s="363"/>
      <c r="AC362" s="363"/>
      <c r="AD362" s="74"/>
    </row>
    <row r="363" spans="1:30" ht="18" customHeight="1">
      <c r="A363" s="81"/>
      <c r="B363" s="97"/>
      <c r="C363" s="98"/>
      <c r="D363" s="42">
        <v>71400119916</v>
      </c>
      <c r="E363" s="43" t="s">
        <v>159</v>
      </c>
      <c r="F363" s="44" t="s">
        <v>197</v>
      </c>
      <c r="G363" s="137">
        <v>1</v>
      </c>
      <c r="H363" s="136">
        <v>30</v>
      </c>
      <c r="I363" s="136">
        <v>60</v>
      </c>
      <c r="J363" s="96">
        <v>52</v>
      </c>
      <c r="K363" s="78">
        <f t="shared" si="38"/>
        <v>1.2</v>
      </c>
      <c r="L363" s="78">
        <f t="shared" si="39"/>
        <v>1.2</v>
      </c>
      <c r="M363" s="45">
        <f t="shared" si="40"/>
        <v>90</v>
      </c>
      <c r="N363" s="363"/>
      <c r="O363" s="363"/>
      <c r="P363" s="363"/>
      <c r="Q363" s="363"/>
      <c r="R363" s="363"/>
      <c r="S363" s="363"/>
      <c r="T363" s="363"/>
      <c r="U363" s="363"/>
      <c r="V363" s="363"/>
      <c r="W363" s="363"/>
      <c r="X363" s="363"/>
      <c r="Y363" s="363"/>
      <c r="Z363" s="363"/>
      <c r="AA363" s="363"/>
      <c r="AB363" s="363"/>
      <c r="AC363" s="363"/>
      <c r="AD363" s="74"/>
    </row>
    <row r="364" spans="1:30" ht="18" customHeight="1">
      <c r="A364" s="81"/>
      <c r="B364" s="97"/>
      <c r="C364" s="98"/>
      <c r="D364" s="42">
        <v>71400119910</v>
      </c>
      <c r="E364" s="43" t="s">
        <v>159</v>
      </c>
      <c r="F364" s="44" t="s">
        <v>198</v>
      </c>
      <c r="G364" s="137">
        <v>1</v>
      </c>
      <c r="H364" s="136">
        <v>30</v>
      </c>
      <c r="I364" s="136">
        <v>60</v>
      </c>
      <c r="J364" s="96">
        <v>52</v>
      </c>
      <c r="K364" s="78">
        <f t="shared" si="38"/>
        <v>1.2</v>
      </c>
      <c r="L364" s="78">
        <f t="shared" si="39"/>
        <v>1.2</v>
      </c>
      <c r="M364" s="45">
        <f t="shared" si="40"/>
        <v>90</v>
      </c>
      <c r="N364" s="363"/>
      <c r="O364" s="363"/>
      <c r="P364" s="363"/>
      <c r="Q364" s="363"/>
      <c r="R364" s="363"/>
      <c r="S364" s="363"/>
      <c r="T364" s="363"/>
      <c r="U364" s="363"/>
      <c r="V364" s="363"/>
      <c r="W364" s="363"/>
      <c r="X364" s="363"/>
      <c r="Y364" s="363"/>
      <c r="Z364" s="363"/>
      <c r="AA364" s="363"/>
      <c r="AB364" s="363"/>
      <c r="AC364" s="363"/>
      <c r="AD364" s="74"/>
    </row>
    <row r="365" spans="1:30" ht="18" customHeight="1">
      <c r="A365" s="81"/>
      <c r="B365" s="97"/>
      <c r="C365" s="98"/>
      <c r="D365" s="42">
        <v>20200015201</v>
      </c>
      <c r="E365" s="43" t="s">
        <v>199</v>
      </c>
      <c r="F365" s="44" t="s">
        <v>200</v>
      </c>
      <c r="G365" s="137">
        <v>1</v>
      </c>
      <c r="H365" s="136">
        <v>45</v>
      </c>
      <c r="I365" s="136">
        <v>30</v>
      </c>
      <c r="J365" s="96">
        <v>34</v>
      </c>
      <c r="K365" s="78">
        <f t="shared" si="38"/>
        <v>1</v>
      </c>
      <c r="L365" s="78">
        <f t="shared" si="39"/>
        <v>1.1000000000000001</v>
      </c>
      <c r="M365" s="45">
        <f t="shared" si="40"/>
        <v>69.8</v>
      </c>
      <c r="N365" s="363"/>
      <c r="O365" s="363"/>
      <c r="P365" s="363"/>
      <c r="Q365" s="363"/>
      <c r="R365" s="363"/>
      <c r="S365" s="363"/>
      <c r="T365" s="363"/>
      <c r="U365" s="363"/>
      <c r="V365" s="363"/>
      <c r="W365" s="363"/>
      <c r="X365" s="363"/>
      <c r="Y365" s="363"/>
      <c r="Z365" s="363"/>
      <c r="AA365" s="363"/>
      <c r="AB365" s="363"/>
      <c r="AC365" s="363"/>
      <c r="AD365" s="74"/>
    </row>
    <row r="366" spans="1:30" ht="18" customHeight="1">
      <c r="A366" s="81"/>
      <c r="B366" s="97"/>
      <c r="C366" s="98"/>
      <c r="D366" s="42">
        <v>21100149201</v>
      </c>
      <c r="E366" s="43" t="s">
        <v>201</v>
      </c>
      <c r="F366" s="44" t="s">
        <v>192</v>
      </c>
      <c r="G366" s="137">
        <v>1</v>
      </c>
      <c r="H366" s="136">
        <v>60</v>
      </c>
      <c r="I366" s="136">
        <v>30</v>
      </c>
      <c r="J366" s="96">
        <v>34</v>
      </c>
      <c r="K366" s="78">
        <f t="shared" si="38"/>
        <v>1</v>
      </c>
      <c r="L366" s="78">
        <f t="shared" si="39"/>
        <v>1.1000000000000001</v>
      </c>
      <c r="M366" s="45">
        <f t="shared" si="40"/>
        <v>84.8</v>
      </c>
      <c r="N366" s="363"/>
      <c r="O366" s="363"/>
      <c r="P366" s="363"/>
      <c r="Q366" s="363"/>
      <c r="R366" s="363"/>
      <c r="S366" s="363"/>
      <c r="T366" s="363"/>
      <c r="U366" s="363"/>
      <c r="V366" s="363"/>
      <c r="W366" s="363"/>
      <c r="X366" s="363"/>
      <c r="Y366" s="363"/>
      <c r="Z366" s="363"/>
      <c r="AA366" s="363"/>
      <c r="AB366" s="363"/>
      <c r="AC366" s="363"/>
      <c r="AD366" s="74"/>
    </row>
    <row r="367" spans="1:30" ht="18" customHeight="1">
      <c r="A367" s="81"/>
      <c r="B367" s="97"/>
      <c r="C367" s="98"/>
      <c r="D367" s="42">
        <v>21100151901</v>
      </c>
      <c r="E367" s="43" t="s">
        <v>202</v>
      </c>
      <c r="F367" s="44" t="s">
        <v>203</v>
      </c>
      <c r="G367" s="137">
        <v>1</v>
      </c>
      <c r="H367" s="136">
        <v>45</v>
      </c>
      <c r="I367" s="136">
        <v>30</v>
      </c>
      <c r="J367" s="96">
        <v>28</v>
      </c>
      <c r="K367" s="78">
        <f t="shared" si="38"/>
        <v>1</v>
      </c>
      <c r="L367" s="78">
        <f t="shared" si="39"/>
        <v>1</v>
      </c>
      <c r="M367" s="45">
        <f t="shared" si="40"/>
        <v>67.5</v>
      </c>
      <c r="N367" s="363"/>
      <c r="O367" s="363"/>
      <c r="P367" s="363"/>
      <c r="Q367" s="363"/>
      <c r="R367" s="363"/>
      <c r="S367" s="363"/>
      <c r="T367" s="363"/>
      <c r="U367" s="363"/>
      <c r="V367" s="363"/>
      <c r="W367" s="363"/>
      <c r="X367" s="363"/>
      <c r="Y367" s="363"/>
      <c r="Z367" s="363"/>
      <c r="AA367" s="363"/>
      <c r="AB367" s="363"/>
      <c r="AC367" s="363"/>
      <c r="AD367" s="74"/>
    </row>
    <row r="368" spans="1:30" ht="18" customHeight="1">
      <c r="A368" s="81"/>
      <c r="B368" s="97"/>
      <c r="C368" s="98"/>
      <c r="D368" s="42">
        <v>21100093907</v>
      </c>
      <c r="E368" s="43" t="s">
        <v>45</v>
      </c>
      <c r="F368" s="44" t="s">
        <v>204</v>
      </c>
      <c r="G368" s="137">
        <v>1</v>
      </c>
      <c r="H368" s="136">
        <v>15</v>
      </c>
      <c r="I368" s="136">
        <v>30</v>
      </c>
      <c r="J368" s="96">
        <v>42</v>
      </c>
      <c r="K368" s="78">
        <f t="shared" si="38"/>
        <v>1.2</v>
      </c>
      <c r="L368" s="78">
        <f t="shared" si="39"/>
        <v>1.2</v>
      </c>
      <c r="M368" s="45">
        <f t="shared" ref="M368:M388" si="41">ROUND(IF(OR(LEFT(E368,2)="ĐA",LEFT(E368,2)="DA",LEFT(E368,5)="Đồ án",LEFT(E368,5)="Đồán "),J368*0.5,(IF(H368&gt;0,H368*K368,"0")+IF(I368&gt;0,(I368*0.75)*L368,"0"))),1)</f>
        <v>45</v>
      </c>
      <c r="N368" s="363"/>
      <c r="O368" s="363"/>
      <c r="P368" s="363"/>
      <c r="Q368" s="363"/>
      <c r="R368" s="363"/>
      <c r="S368" s="363"/>
      <c r="T368" s="363"/>
      <c r="U368" s="363"/>
      <c r="V368" s="363"/>
      <c r="W368" s="363"/>
      <c r="X368" s="363"/>
      <c r="Y368" s="363"/>
      <c r="Z368" s="363"/>
      <c r="AA368" s="363"/>
      <c r="AB368" s="363"/>
      <c r="AC368" s="363"/>
      <c r="AD368" s="74"/>
    </row>
    <row r="369" spans="1:30" ht="18" customHeight="1">
      <c r="A369" s="81"/>
      <c r="B369" s="97"/>
      <c r="C369" s="98"/>
      <c r="D369" s="42"/>
      <c r="E369" s="43" t="s">
        <v>216</v>
      </c>
      <c r="F369" s="44" t="s">
        <v>200</v>
      </c>
      <c r="G369" s="137"/>
      <c r="H369" s="136"/>
      <c r="I369" s="136"/>
      <c r="J369" s="96"/>
      <c r="K369" s="78">
        <f t="shared" si="38"/>
        <v>0</v>
      </c>
      <c r="L369" s="78">
        <f t="shared" si="39"/>
        <v>0</v>
      </c>
      <c r="M369" s="45">
        <f t="shared" si="41"/>
        <v>0</v>
      </c>
      <c r="N369" s="363"/>
      <c r="O369" s="363"/>
      <c r="P369" s="363"/>
      <c r="Q369" s="363"/>
      <c r="R369" s="363"/>
      <c r="S369" s="363"/>
      <c r="T369" s="363"/>
      <c r="U369" s="363"/>
      <c r="V369" s="363"/>
      <c r="W369" s="363"/>
      <c r="X369" s="363"/>
      <c r="Y369" s="363"/>
      <c r="Z369" s="363"/>
      <c r="AA369" s="363"/>
      <c r="AB369" s="363"/>
      <c r="AC369" s="363"/>
      <c r="AD369" s="74"/>
    </row>
    <row r="370" spans="1:30" s="207" customFormat="1" ht="18" customHeight="1">
      <c r="A370" s="111"/>
      <c r="B370" s="97"/>
      <c r="C370" s="98"/>
      <c r="D370" s="43">
        <v>20200120701</v>
      </c>
      <c r="E370" s="171" t="s">
        <v>493</v>
      </c>
      <c r="F370" s="172" t="s">
        <v>195</v>
      </c>
      <c r="G370" s="173">
        <v>2</v>
      </c>
      <c r="H370" s="174">
        <v>15</v>
      </c>
      <c r="I370" s="174"/>
      <c r="J370" s="175"/>
      <c r="K370" s="78">
        <f t="shared" si="38"/>
        <v>0</v>
      </c>
      <c r="L370" s="78">
        <f t="shared" si="39"/>
        <v>0</v>
      </c>
      <c r="M370" s="250">
        <f>ROUND(IF(OR(LEFT(E370,2)="ĐA",LEFT(E370,2)="DA",LEFT(E370,5)="Đồ án",LEFT(E370,5)="Đồán "),J370*0.5,(IF(H370&gt;0,H370*K370,"0")+IF(I370&gt;0,(I370*0.75)*L370,"0"))),1)</f>
        <v>0</v>
      </c>
      <c r="N370" s="389"/>
      <c r="O370" s="389"/>
      <c r="P370" s="389"/>
      <c r="Q370" s="389"/>
      <c r="R370" s="389"/>
      <c r="S370" s="389"/>
      <c r="T370" s="389"/>
      <c r="U370" s="389"/>
      <c r="V370" s="389"/>
      <c r="W370" s="389"/>
      <c r="X370" s="389"/>
      <c r="Y370" s="389"/>
      <c r="Z370" s="389"/>
      <c r="AA370" s="389"/>
      <c r="AB370" s="389"/>
      <c r="AC370" s="389"/>
      <c r="AD370" s="74"/>
    </row>
    <row r="371" spans="1:30" ht="18" customHeight="1">
      <c r="A371" s="111"/>
      <c r="B371" s="97"/>
      <c r="C371" s="98"/>
      <c r="D371" s="43">
        <v>21100149201</v>
      </c>
      <c r="E371" s="171" t="s">
        <v>188</v>
      </c>
      <c r="F371" s="172" t="s">
        <v>339</v>
      </c>
      <c r="G371" s="173">
        <v>1</v>
      </c>
      <c r="H371" s="174"/>
      <c r="I371" s="174"/>
      <c r="J371" s="175">
        <v>34</v>
      </c>
      <c r="K371" s="78">
        <f t="shared" si="38"/>
        <v>0</v>
      </c>
      <c r="L371" s="78">
        <f t="shared" si="39"/>
        <v>0</v>
      </c>
      <c r="M371" s="250">
        <f t="shared" si="41"/>
        <v>17</v>
      </c>
      <c r="N371" s="389"/>
      <c r="O371" s="389"/>
      <c r="P371" s="389"/>
      <c r="Q371" s="389"/>
      <c r="R371" s="389"/>
      <c r="S371" s="389"/>
      <c r="T371" s="389"/>
      <c r="U371" s="389"/>
      <c r="V371" s="389"/>
      <c r="W371" s="389"/>
      <c r="X371" s="389"/>
      <c r="Y371" s="389"/>
      <c r="Z371" s="389"/>
      <c r="AA371" s="389"/>
      <c r="AB371" s="389"/>
      <c r="AC371" s="389"/>
      <c r="AD371" s="74"/>
    </row>
    <row r="372" spans="1:30" s="207" customFormat="1" ht="18" customHeight="1">
      <c r="A372" s="111"/>
      <c r="B372" s="97"/>
      <c r="C372" s="98"/>
      <c r="D372" s="43">
        <v>21100152301</v>
      </c>
      <c r="E372" s="171" t="s">
        <v>188</v>
      </c>
      <c r="F372" s="172" t="s">
        <v>203</v>
      </c>
      <c r="G372" s="173">
        <v>1</v>
      </c>
      <c r="H372" s="174"/>
      <c r="I372" s="174"/>
      <c r="J372" s="175">
        <v>20</v>
      </c>
      <c r="K372" s="78">
        <f t="shared" si="38"/>
        <v>0</v>
      </c>
      <c r="L372" s="78">
        <f t="shared" si="39"/>
        <v>0</v>
      </c>
      <c r="M372" s="250">
        <f t="shared" si="41"/>
        <v>10</v>
      </c>
      <c r="N372" s="389"/>
      <c r="O372" s="389"/>
      <c r="P372" s="389"/>
      <c r="Q372" s="389"/>
      <c r="R372" s="389"/>
      <c r="S372" s="389"/>
      <c r="T372" s="389"/>
      <c r="U372" s="389"/>
      <c r="V372" s="389"/>
      <c r="W372" s="389"/>
      <c r="X372" s="389"/>
      <c r="Y372" s="389"/>
      <c r="Z372" s="389"/>
      <c r="AA372" s="389"/>
      <c r="AB372" s="389"/>
      <c r="AC372" s="389"/>
      <c r="AD372" s="74"/>
    </row>
    <row r="373" spans="1:30" s="215" customFormat="1" ht="18" customHeight="1">
      <c r="A373" s="111"/>
      <c r="B373" s="97"/>
      <c r="C373" s="98"/>
      <c r="D373" s="43">
        <v>21100152301</v>
      </c>
      <c r="E373" s="171" t="s">
        <v>379</v>
      </c>
      <c r="F373" s="172" t="s">
        <v>203</v>
      </c>
      <c r="G373" s="173">
        <v>2</v>
      </c>
      <c r="H373" s="174"/>
      <c r="I373" s="174"/>
      <c r="J373" s="175"/>
      <c r="K373" s="78">
        <f t="shared" si="38"/>
        <v>0</v>
      </c>
      <c r="L373" s="78">
        <f t="shared" si="39"/>
        <v>0</v>
      </c>
      <c r="M373" s="250">
        <f>ROUND(IF(OR(LEFT(E373,2)="ĐA",LEFT(E373,2)="DA",LEFT(E373,5)="Đồ án",LEFT(E373,5)="Đồán "),J373*0.5,(IF(H373&gt;0,H373*K373,"0")+IF(I373&gt;0,(I373*0.75)*L373,"0"))),1)</f>
        <v>0</v>
      </c>
      <c r="N373" s="389"/>
      <c r="O373" s="389"/>
      <c r="P373" s="389"/>
      <c r="Q373" s="389"/>
      <c r="R373" s="389"/>
      <c r="S373" s="389"/>
      <c r="T373" s="389"/>
      <c r="U373" s="389"/>
      <c r="V373" s="389"/>
      <c r="W373" s="389"/>
      <c r="X373" s="389"/>
      <c r="Y373" s="389"/>
      <c r="Z373" s="389"/>
      <c r="AA373" s="389"/>
      <c r="AB373" s="389"/>
      <c r="AC373" s="389"/>
      <c r="AD373" s="74"/>
    </row>
    <row r="374" spans="1:30" s="215" customFormat="1" ht="18" customHeight="1">
      <c r="A374" s="111"/>
      <c r="B374" s="97"/>
      <c r="C374" s="98"/>
      <c r="D374" s="43">
        <v>41000126401</v>
      </c>
      <c r="E374" s="171" t="s">
        <v>201</v>
      </c>
      <c r="F374" s="172" t="s">
        <v>157</v>
      </c>
      <c r="G374" s="173">
        <v>2</v>
      </c>
      <c r="H374" s="174">
        <v>30</v>
      </c>
      <c r="I374" s="174">
        <v>30</v>
      </c>
      <c r="J374" s="175">
        <v>20</v>
      </c>
      <c r="K374" s="78">
        <f>IF(OR(LEFT(E374,2)="ĐA",LEFT(E374,2)="DA",LEFT(E374,5)="Đồ án",LEFT(E374,5)="Đồán ",LEFT(E374,9)="Sinh hoạt",LEFT(E374,9)="sinh hoạt",LEFT(E374,6)="Cố vấn",LEFT(E374,6)="cố vấn",LEFT(E374,4)="cvht",LEFT(E374,4)="CVHT",LEFT(E374,4)="shcn",LEFT(E374,4)="SHCN"),0,(IF(AND(H374&gt;0,J374&gt;0),IF(J374&gt;60,1.3,IF(J374&gt;35,1.2,1)),0)))</f>
        <v>1</v>
      </c>
      <c r="L374" s="78">
        <f>IF(OR(LEFT(E374,2)="ĐA",LEFT(E374,2)="DA",LEFT(E374,5)="Đồ án",LEFT(E374,5)="Đồán "),0,IF(AND(J374&gt;0,I374&gt;0),IF(AND(OR(LEFT(E374,4)="GDQP",LEFT(E374,4)="gdqp",LEFT(E374,19)="Giáo dục quốc phòng"),J374&gt;50),1.3,IF(J374&gt;35,1.2,IF(J374&gt;29,1.1,1))),0))</f>
        <v>1</v>
      </c>
      <c r="M374" s="250">
        <f t="shared" si="41"/>
        <v>52.5</v>
      </c>
      <c r="N374" s="389"/>
      <c r="O374" s="389"/>
      <c r="P374" s="389"/>
      <c r="Q374" s="389"/>
      <c r="R374" s="389"/>
      <c r="S374" s="389"/>
      <c r="T374" s="389"/>
      <c r="U374" s="389"/>
      <c r="V374" s="389"/>
      <c r="W374" s="389"/>
      <c r="X374" s="389"/>
      <c r="Y374" s="389"/>
      <c r="Z374" s="389"/>
      <c r="AA374" s="389"/>
      <c r="AB374" s="389"/>
      <c r="AC374" s="389"/>
      <c r="AD374" s="74"/>
    </row>
    <row r="375" spans="1:30" s="340" customFormat="1" ht="18" customHeight="1">
      <c r="A375" s="111"/>
      <c r="B375" s="97"/>
      <c r="C375" s="98"/>
      <c r="D375" s="43"/>
      <c r="E375" s="171" t="s">
        <v>488</v>
      </c>
      <c r="F375" s="172" t="s">
        <v>203</v>
      </c>
      <c r="G375" s="173">
        <v>2</v>
      </c>
      <c r="H375" s="174"/>
      <c r="I375" s="174"/>
      <c r="J375" s="175">
        <v>16</v>
      </c>
      <c r="K375" s="78">
        <f>IF(OR(LEFT(E375,2)="ĐA",LEFT(E375,2)="DA",LEFT(E375,5)="Đồ án",LEFT(E375,5)="Đồán ",LEFT(E375,9)="Sinh hoạt",LEFT(E375,9)="sinh hoạt",LEFT(E375,6)="Cố vấn",LEFT(E375,6)="cố vấn",LEFT(E375,4)="cvht",LEFT(E375,4)="CVHT",LEFT(E375,4)="shcn",LEFT(E375,4)="SHCN"),0,(IF(AND(H375&gt;0,J375&gt;0),IF(J375&gt;60,1.3,IF(J375&gt;35,1.2,1)),0)))</f>
        <v>0</v>
      </c>
      <c r="L375" s="78">
        <f>IF(OR(LEFT(E375,2)="ĐA",LEFT(E375,2)="DA",LEFT(E375,5)="Đồ án",LEFT(E375,5)="Đồán "),0,IF(AND(J375&gt;0,I375&gt;0),IF(AND(OR(LEFT(E375,4)="GDQP",LEFT(E375,4)="gdqp",LEFT(E375,19)="Giáo dục quốc phòng"),J375&gt;50),1.3,IF(J375&gt;35,1.2,IF(J375&gt;29,1.1,1))),0))</f>
        <v>0</v>
      </c>
      <c r="M375" s="250">
        <f>ROUND(IF(OR(LEFT(E375,2)="ĐA",LEFT(E375,2)="DA",LEFT(E375,5)="Đồ án",LEFT(E375,5)="Đồán "),J375*0.5,(IF(H375&gt;0,H375*K375,"0")+IF(I375&gt;0,(I375*0.75)*L375,"0"))),1)</f>
        <v>0</v>
      </c>
      <c r="N375" s="389"/>
      <c r="O375" s="389"/>
      <c r="P375" s="389"/>
      <c r="Q375" s="389"/>
      <c r="R375" s="389"/>
      <c r="S375" s="389"/>
      <c r="T375" s="389"/>
      <c r="U375" s="389"/>
      <c r="V375" s="389"/>
      <c r="W375" s="389"/>
      <c r="X375" s="389"/>
      <c r="Y375" s="389"/>
      <c r="Z375" s="389"/>
      <c r="AA375" s="389"/>
      <c r="AB375" s="389"/>
      <c r="AC375" s="389"/>
      <c r="AD375" s="74"/>
    </row>
    <row r="376" spans="1:30" ht="18" customHeight="1">
      <c r="A376" s="111"/>
      <c r="B376" s="97"/>
      <c r="C376" s="98"/>
      <c r="D376" s="43">
        <v>21100022402</v>
      </c>
      <c r="E376" s="43" t="s">
        <v>383</v>
      </c>
      <c r="F376" s="44" t="s">
        <v>192</v>
      </c>
      <c r="G376" s="137">
        <v>2</v>
      </c>
      <c r="H376" s="158"/>
      <c r="I376" s="158"/>
      <c r="J376" s="96">
        <v>34</v>
      </c>
      <c r="K376" s="78">
        <f t="shared" si="38"/>
        <v>0</v>
      </c>
      <c r="L376" s="78">
        <f t="shared" si="39"/>
        <v>0</v>
      </c>
      <c r="M376" s="45">
        <f>ROUND(IF(OR(LEFT(E376,2)="ĐA",LEFT(E376,2)="DA",LEFT(E376,5)="Đồ án",LEFT(E376,5)="Đồán "),J376*0.5,(IF(H376&gt;0,H376*K376,"0")+IF(I376&gt;0,(I376*0.75)*L376,"0"))),1)</f>
        <v>0</v>
      </c>
      <c r="N376" s="389"/>
      <c r="O376" s="389"/>
      <c r="P376" s="389"/>
      <c r="Q376" s="389"/>
      <c r="R376" s="389"/>
      <c r="S376" s="389"/>
      <c r="T376" s="389"/>
      <c r="U376" s="389"/>
      <c r="V376" s="389"/>
      <c r="W376" s="389"/>
      <c r="X376" s="389"/>
      <c r="Y376" s="389"/>
      <c r="Z376" s="389"/>
      <c r="AA376" s="389"/>
      <c r="AB376" s="389"/>
      <c r="AC376" s="389"/>
      <c r="AD376" s="74"/>
    </row>
    <row r="377" spans="1:30" s="170" customFormat="1" ht="18" customHeight="1">
      <c r="A377" s="111"/>
      <c r="B377" s="97"/>
      <c r="C377" s="98"/>
      <c r="D377" s="43">
        <v>21100022403</v>
      </c>
      <c r="E377" s="43" t="s">
        <v>383</v>
      </c>
      <c r="F377" s="44" t="s">
        <v>193</v>
      </c>
      <c r="G377" s="137">
        <v>2</v>
      </c>
      <c r="H377" s="158"/>
      <c r="I377" s="158"/>
      <c r="J377" s="96">
        <v>40</v>
      </c>
      <c r="K377" s="78">
        <f t="shared" si="38"/>
        <v>0</v>
      </c>
      <c r="L377" s="78">
        <f t="shared" si="39"/>
        <v>0</v>
      </c>
      <c r="M377" s="45">
        <f>ROUND(IF(OR(LEFT(E377,2)="ĐA",LEFT(E377,2)="DA",LEFT(E377,5)="Đồ án",LEFT(E377,5)="Đồán "),J377*0.5,(IF(H377&gt;0,H377*K377,"0")+IF(I377&gt;0,(I377*0.75)*L377,"0"))),1)</f>
        <v>0</v>
      </c>
      <c r="N377" s="389"/>
      <c r="O377" s="389"/>
      <c r="P377" s="389"/>
      <c r="Q377" s="389"/>
      <c r="R377" s="389"/>
      <c r="S377" s="389"/>
      <c r="T377" s="389"/>
      <c r="U377" s="389"/>
      <c r="V377" s="389"/>
      <c r="W377" s="389"/>
      <c r="X377" s="389"/>
      <c r="Y377" s="389"/>
      <c r="Z377" s="389"/>
      <c r="AA377" s="389"/>
      <c r="AB377" s="389"/>
      <c r="AC377" s="389"/>
      <c r="AD377" s="74"/>
    </row>
    <row r="378" spans="1:30" s="215" customFormat="1" ht="18" customHeight="1">
      <c r="A378" s="111"/>
      <c r="B378" s="97"/>
      <c r="C378" s="98"/>
      <c r="D378" s="43">
        <v>21100022401</v>
      </c>
      <c r="E378" s="43" t="s">
        <v>383</v>
      </c>
      <c r="F378" s="44" t="s">
        <v>203</v>
      </c>
      <c r="G378" s="137">
        <v>2</v>
      </c>
      <c r="H378" s="158"/>
      <c r="I378" s="158"/>
      <c r="J378" s="96">
        <v>28</v>
      </c>
      <c r="K378" s="78">
        <f t="shared" si="38"/>
        <v>0</v>
      </c>
      <c r="L378" s="78">
        <f t="shared" ref="L378:L387" si="42">IF(OR(LEFT(E378,2)="ĐA",LEFT(E378,2)="DA",LEFT(E378,5)="Đồ án",LEFT(E378,5)="Đồán "),0,IF(AND(J378&gt;0,I378&gt;0),IF(AND(OR(LEFT(E378,4)="GDQP",LEFT(E378,4)="gdqp",LEFT(E378,19)="Giáo dục quốc phòng"),J378&gt;50),1.3,IF(J378&gt;35,1.2,IF(J378&gt;29,1.1,1))),0))</f>
        <v>0</v>
      </c>
      <c r="M378" s="45">
        <f>ROUND(IF(OR(LEFT(E378,2)="ĐA",LEFT(E378,2)="DA",LEFT(E378,5)="Đồ án",LEFT(E378,5)="Đồán "),J378*0.5,(IF(H378&gt;0,H378*K378,"0")+IF(I378&gt;0,(I378*0.75)*L378,"0"))),1)</f>
        <v>0</v>
      </c>
      <c r="N378" s="389"/>
      <c r="O378" s="389"/>
      <c r="P378" s="389"/>
      <c r="Q378" s="389"/>
      <c r="R378" s="389"/>
      <c r="S378" s="389"/>
      <c r="T378" s="389"/>
      <c r="U378" s="389"/>
      <c r="V378" s="389"/>
      <c r="W378" s="389"/>
      <c r="X378" s="389"/>
      <c r="Y378" s="389"/>
      <c r="Z378" s="389"/>
      <c r="AA378" s="389"/>
      <c r="AB378" s="389"/>
      <c r="AC378" s="389"/>
      <c r="AD378" s="74"/>
    </row>
    <row r="379" spans="1:30" s="170" customFormat="1" ht="18" customHeight="1">
      <c r="A379" s="111"/>
      <c r="B379" s="97"/>
      <c r="C379" s="98"/>
      <c r="D379" s="43">
        <v>20200022401</v>
      </c>
      <c r="E379" s="43" t="s">
        <v>383</v>
      </c>
      <c r="F379" s="44" t="s">
        <v>207</v>
      </c>
      <c r="G379" s="137">
        <v>2</v>
      </c>
      <c r="H379" s="158"/>
      <c r="I379" s="158"/>
      <c r="J379" s="96">
        <v>54</v>
      </c>
      <c r="K379" s="78">
        <f>IF(OR(LEFT(E379,2)="ĐA",LEFT(E379,2)="DA",LEFT(E379,5)="Đồ án",LEFT(E379,5)="Đồán ",LEFT(E379,9)="Sinh hoạt",LEFT(E379,9)="sinh hoạt",LEFT(E379,6)="Cố vấn",LEFT(E379,6)="cố vấn",LEFT(E379,4)="cvht",LEFT(E379,4)="CVHT",LEFT(E379,4)="shcn",LEFT(E379,4)="SHCN"),0,(IF(AND(H379&gt;0,J379&gt;0),IF(J379&gt;60,1.3,IF(J379&gt;35,1.2,1)),0)))</f>
        <v>0</v>
      </c>
      <c r="L379" s="78">
        <f t="shared" si="42"/>
        <v>0</v>
      </c>
      <c r="M379" s="45">
        <f>ROUND(IF(OR(LEFT(E379,2)="ĐA",LEFT(E379,2)="DA",LEFT(E379,5)="Đồ án",LEFT(E379,5)="Đồán "),J379*0.5,(IF(H379&gt;0,H379*K379,"0")+IF(I379&gt;0,(I379*0.75)*L379,"0"))),1)</f>
        <v>0</v>
      </c>
      <c r="N379" s="389"/>
      <c r="O379" s="389"/>
      <c r="P379" s="389"/>
      <c r="Q379" s="389"/>
      <c r="R379" s="389"/>
      <c r="S379" s="389"/>
      <c r="T379" s="389"/>
      <c r="U379" s="389"/>
      <c r="V379" s="389"/>
      <c r="W379" s="389"/>
      <c r="X379" s="389"/>
      <c r="Y379" s="389"/>
      <c r="Z379" s="389"/>
      <c r="AA379" s="389"/>
      <c r="AB379" s="389"/>
      <c r="AC379" s="389"/>
      <c r="AD379" s="74"/>
    </row>
    <row r="380" spans="1:30" ht="18" customHeight="1">
      <c r="A380" s="111"/>
      <c r="B380" s="97"/>
      <c r="C380" s="98"/>
      <c r="D380" s="43">
        <v>20200022401</v>
      </c>
      <c r="E380" s="43" t="s">
        <v>384</v>
      </c>
      <c r="F380" s="44" t="s">
        <v>207</v>
      </c>
      <c r="G380" s="137">
        <v>2</v>
      </c>
      <c r="H380" s="158"/>
      <c r="I380" s="158"/>
      <c r="J380" s="96">
        <v>27</v>
      </c>
      <c r="K380" s="78">
        <f t="shared" si="38"/>
        <v>0</v>
      </c>
      <c r="L380" s="78">
        <f t="shared" si="42"/>
        <v>0</v>
      </c>
      <c r="M380" s="45">
        <f>ROUND(IF(OR(LEFT(E380,2)="ĐA",LEFT(E380,2)="DA",LEFT(E380,5)="Đồ án",LEFT(E380,5)="Đồán "),J380*0.5,(IF(H380&gt;0,H380*K380,"0")+IF(I380&gt;0,(I380*0.75)*L380,"0"))),1)</f>
        <v>0</v>
      </c>
      <c r="N380" s="389"/>
      <c r="O380" s="389"/>
      <c r="P380" s="389"/>
      <c r="Q380" s="389"/>
      <c r="R380" s="389"/>
      <c r="S380" s="389"/>
      <c r="T380" s="389"/>
      <c r="U380" s="389"/>
      <c r="V380" s="389"/>
      <c r="W380" s="389"/>
      <c r="X380" s="389"/>
      <c r="Y380" s="389"/>
      <c r="Z380" s="389"/>
      <c r="AA380" s="389"/>
      <c r="AB380" s="389"/>
      <c r="AC380" s="389"/>
      <c r="AD380" s="74"/>
    </row>
    <row r="381" spans="1:30" s="170" customFormat="1" ht="18" customHeight="1">
      <c r="A381" s="111"/>
      <c r="B381" s="97"/>
      <c r="C381" s="98"/>
      <c r="D381" s="43">
        <v>20200022401</v>
      </c>
      <c r="E381" s="43" t="s">
        <v>385</v>
      </c>
      <c r="F381" s="44" t="s">
        <v>207</v>
      </c>
      <c r="G381" s="137">
        <v>2</v>
      </c>
      <c r="H381" s="158"/>
      <c r="I381" s="158"/>
      <c r="J381" s="96">
        <v>27</v>
      </c>
      <c r="K381" s="78">
        <f t="shared" si="38"/>
        <v>0</v>
      </c>
      <c r="L381" s="78">
        <f t="shared" si="42"/>
        <v>0</v>
      </c>
      <c r="M381" s="45">
        <f>ROUND(IF(OR(LEFT(E381,2)="ĐA",LEFT(E381,2)="DA",LEFT(E381,5)="Đồ án",LEFT(E381,5)="Đồán "),J381*0.5,(IF(H381&gt;0,H381*K381,"0")+IF(I381&gt;0,(I381*0.75)*L381,"0"))),1)</f>
        <v>0</v>
      </c>
      <c r="N381" s="389"/>
      <c r="O381" s="389"/>
      <c r="P381" s="389"/>
      <c r="Q381" s="389"/>
      <c r="R381" s="389"/>
      <c r="S381" s="389"/>
      <c r="T381" s="389"/>
      <c r="U381" s="389"/>
      <c r="V381" s="389"/>
      <c r="W381" s="389"/>
      <c r="X381" s="389"/>
      <c r="Y381" s="389"/>
      <c r="Z381" s="389"/>
      <c r="AA381" s="389"/>
      <c r="AB381" s="389"/>
      <c r="AC381" s="389"/>
      <c r="AD381" s="74"/>
    </row>
    <row r="382" spans="1:30" ht="15.75" customHeight="1">
      <c r="A382" s="81"/>
      <c r="B382" s="97"/>
      <c r="C382" s="98"/>
      <c r="D382" s="43">
        <v>20200120401</v>
      </c>
      <c r="E382" s="43" t="s">
        <v>488</v>
      </c>
      <c r="F382" s="44" t="s">
        <v>195</v>
      </c>
      <c r="G382" s="137">
        <v>2</v>
      </c>
      <c r="H382" s="158"/>
      <c r="I382" s="158"/>
      <c r="J382" s="96">
        <v>58</v>
      </c>
      <c r="K382" s="78">
        <f>IF(OR(LEFT(E382,2)="ĐA",LEFT(E382,2)="DA",LEFT(E382,5)="Đồ án",LEFT(E382,5)="Đồán ",LEFT(E382,9)="Sinh hoạt",LEFT(E382,9)="sinh hoạt",LEFT(E382,6)="Cố vấn",LEFT(E382,6)="cố vấn",LEFT(E382,4)="cvht",LEFT(E382,4)="CVHT",LEFT(E382,4)="shcn",LEFT(E382,4)="SHCN"),0,(IF(AND(H382&gt;0,J382&gt;0),IF(J382&gt;60,1.3,IF(J382&gt;35,1.2,1)),0)))</f>
        <v>0</v>
      </c>
      <c r="L382" s="78">
        <f t="shared" si="42"/>
        <v>0</v>
      </c>
      <c r="M382" s="45">
        <f>ROUND(IF(OR(LEFT(E382,2)="ĐA",LEFT(E382,2)="DA",LEFT(E382,5)="Đồ án",LEFT(E382,5)="Đồán "),J382*0.5,(IF(H382&gt;0,H382*K382,"0")+IF(I382&gt;0,(I382*0.75)*L382,"0"))),1)</f>
        <v>0</v>
      </c>
      <c r="N382" s="363"/>
      <c r="O382" s="363"/>
      <c r="P382" s="363"/>
      <c r="Q382" s="363"/>
      <c r="R382" s="363"/>
      <c r="S382" s="363"/>
      <c r="T382" s="363"/>
      <c r="U382" s="363"/>
      <c r="V382" s="363"/>
      <c r="W382" s="363"/>
      <c r="X382" s="363"/>
      <c r="Y382" s="363"/>
      <c r="Z382" s="363"/>
      <c r="AA382" s="363"/>
      <c r="AB382" s="363"/>
      <c r="AC382" s="363"/>
      <c r="AD382" s="74"/>
    </row>
    <row r="383" spans="1:30" s="183" customFormat="1" ht="15.75" customHeight="1">
      <c r="A383" s="111"/>
      <c r="B383" s="97"/>
      <c r="C383" s="98"/>
      <c r="D383" s="43">
        <v>20200120401</v>
      </c>
      <c r="E383" s="43" t="s">
        <v>487</v>
      </c>
      <c r="F383" s="44" t="s">
        <v>195</v>
      </c>
      <c r="G383" s="137">
        <v>2</v>
      </c>
      <c r="H383" s="158"/>
      <c r="I383" s="158"/>
      <c r="J383" s="96">
        <v>29</v>
      </c>
      <c r="K383" s="251">
        <f>IF(OR(LEFT(E383,2)="ĐA",LEFT(E383,2)="DA",LEFT(E383,5)="Đồ án",LEFT(E383,5)="Đồán ",LEFT(E383,9)="Sinh hoạt",LEFT(E383,9)="sinh hoạt",LEFT(E383,6)="Cố vấn",LEFT(E383,6)="cố vấn",LEFT(E383,4)="cvht",LEFT(E383,4)="CVHT",LEFT(E383,4)="shcn",LEFT(E383,4)="SHCN"),0,(IF(AND(H383&gt;0,J383&gt;0),IF(J383&gt;60,1.3,IF(J383&gt;35,1.2,1)),0)))</f>
        <v>0</v>
      </c>
      <c r="L383" s="251">
        <f t="shared" si="42"/>
        <v>0</v>
      </c>
      <c r="M383" s="252">
        <f>ROUND(IF(OR(LEFT(E383,2)="ĐA",LEFT(E383,2)="DA",LEFT(E383,5)="Đồ án",LEFT(E383,5)="Đồán "),J383*0.5,(IF(H383&gt;0,H383*K383,"0")+IF(I383&gt;0,(I383*0.75)*L383,"0"))),1)</f>
        <v>0</v>
      </c>
      <c r="N383" s="389"/>
      <c r="O383" s="389"/>
      <c r="P383" s="389"/>
      <c r="Q383" s="389"/>
      <c r="R383" s="389"/>
      <c r="S383" s="389"/>
      <c r="T383" s="389"/>
      <c r="U383" s="389"/>
      <c r="V383" s="389"/>
      <c r="W383" s="389"/>
      <c r="X383" s="389"/>
      <c r="Y383" s="389"/>
      <c r="Z383" s="389"/>
      <c r="AA383" s="389"/>
      <c r="AB383" s="389"/>
      <c r="AC383" s="389"/>
      <c r="AD383" s="74"/>
    </row>
    <row r="384" spans="1:30" s="183" customFormat="1" ht="15.75" customHeight="1">
      <c r="A384" s="111"/>
      <c r="B384" s="97"/>
      <c r="C384" s="98"/>
      <c r="D384" s="43">
        <v>20200120401</v>
      </c>
      <c r="E384" s="43" t="s">
        <v>486</v>
      </c>
      <c r="F384" s="44" t="s">
        <v>195</v>
      </c>
      <c r="G384" s="137">
        <v>2</v>
      </c>
      <c r="H384" s="158"/>
      <c r="I384" s="158"/>
      <c r="J384" s="96">
        <v>29</v>
      </c>
      <c r="K384" s="251">
        <f>IF(OR(LEFT(E384,2)="ĐA",LEFT(E384,2)="DA",LEFT(E384,5)="Đồ án",LEFT(E384,5)="Đồán ",LEFT(E384,9)="Sinh hoạt",LEFT(E384,9)="sinh hoạt",LEFT(E384,6)="Cố vấn",LEFT(E384,6)="cố vấn",LEFT(E384,4)="cvht",LEFT(E384,4)="CVHT",LEFT(E384,4)="shcn",LEFT(E384,4)="SHCN"),0,(IF(AND(H384&gt;0,J384&gt;0),IF(J384&gt;60,1.3,IF(J384&gt;35,1.2,1)),0)))</f>
        <v>0</v>
      </c>
      <c r="L384" s="251">
        <f t="shared" si="42"/>
        <v>0</v>
      </c>
      <c r="M384" s="252">
        <f>ROUND(IF(OR(LEFT(E384,2)="ĐA",LEFT(E384,2)="DA",LEFT(E384,5)="Đồ án",LEFT(E384,5)="Đồán "),J384*0.5,(IF(H384&gt;0,H384*K384,"0")+IF(I384&gt;0,(I384*0.75)*L384,"0"))),1)</f>
        <v>0</v>
      </c>
      <c r="N384" s="389"/>
      <c r="O384" s="389"/>
      <c r="P384" s="389"/>
      <c r="Q384" s="389"/>
      <c r="R384" s="389"/>
      <c r="S384" s="389"/>
      <c r="T384" s="389"/>
      <c r="U384" s="389"/>
      <c r="V384" s="389"/>
      <c r="W384" s="389"/>
      <c r="X384" s="389"/>
      <c r="Y384" s="389"/>
      <c r="Z384" s="389"/>
      <c r="AA384" s="389"/>
      <c r="AB384" s="389"/>
      <c r="AC384" s="389"/>
      <c r="AD384" s="74"/>
    </row>
    <row r="385" spans="1:30" s="215" customFormat="1" ht="15.75" customHeight="1">
      <c r="A385" s="111"/>
      <c r="B385" s="97"/>
      <c r="C385" s="98"/>
      <c r="D385" s="43">
        <v>21100119920</v>
      </c>
      <c r="E385" s="43" t="s">
        <v>159</v>
      </c>
      <c r="F385" s="44" t="s">
        <v>492</v>
      </c>
      <c r="G385" s="137">
        <v>2</v>
      </c>
      <c r="H385" s="158"/>
      <c r="I385" s="158"/>
      <c r="J385" s="96">
        <v>58</v>
      </c>
      <c r="K385" s="251">
        <f>IF(OR(LEFT(E385,2)="ĐA",LEFT(E385,2)="DA",LEFT(E385,5)="Đồ án",LEFT(E385,5)="Đồán ",LEFT(E385,9)="Sinh hoạt",LEFT(E385,9)="sinh hoạt",LEFT(E385,6)="Cố vấn",LEFT(E385,6)="cố vấn",LEFT(E385,4)="cvht",LEFT(E385,4)="CVHT",LEFT(E385,4)="shcn",LEFT(E385,4)="SHCN"),0,(IF(AND(H385&gt;0,J385&gt;0),IF(J385&gt;60,1.3,IF(J385&gt;35,1.2,1)),0)))</f>
        <v>0</v>
      </c>
      <c r="L385" s="251">
        <f t="shared" si="42"/>
        <v>0</v>
      </c>
      <c r="M385" s="252">
        <f>ROUND(IF(OR(LEFT(E385,2)="ĐA",LEFT(E385,2)="DA",LEFT(E385,5)="Đồ án",LEFT(E385,5)="Đồán "),J385*0.5,(IF(H385&gt;0,H385*K385,"0")+IF(I385&gt;0,(I385*0.75)*L385,"0"))),1)</f>
        <v>0</v>
      </c>
      <c r="N385" s="389"/>
      <c r="O385" s="389"/>
      <c r="P385" s="389"/>
      <c r="Q385" s="389"/>
      <c r="R385" s="389"/>
      <c r="S385" s="389"/>
      <c r="T385" s="389"/>
      <c r="U385" s="389"/>
      <c r="V385" s="389"/>
      <c r="W385" s="389"/>
      <c r="X385" s="389"/>
      <c r="Y385" s="389"/>
      <c r="Z385" s="389"/>
      <c r="AA385" s="389"/>
      <c r="AB385" s="389"/>
      <c r="AC385" s="389"/>
      <c r="AD385" s="74"/>
    </row>
    <row r="386" spans="1:30" s="215" customFormat="1" ht="15.75" customHeight="1">
      <c r="A386" s="111"/>
      <c r="B386" s="97"/>
      <c r="C386" s="98"/>
      <c r="D386" s="43">
        <v>21100119920</v>
      </c>
      <c r="E386" s="43" t="s">
        <v>159</v>
      </c>
      <c r="F386" s="44" t="s">
        <v>492</v>
      </c>
      <c r="G386" s="137">
        <v>2</v>
      </c>
      <c r="H386" s="158"/>
      <c r="I386" s="158"/>
      <c r="J386" s="96">
        <v>29</v>
      </c>
      <c r="K386" s="251">
        <f t="shared" si="38"/>
        <v>0</v>
      </c>
      <c r="L386" s="251">
        <f t="shared" si="42"/>
        <v>0</v>
      </c>
      <c r="M386" s="252">
        <f>ROUND(IF(OR(LEFT(E386,2)="ĐA",LEFT(E386,2)="DA",LEFT(E386,5)="Đồ án",LEFT(E386,5)="Đồán "),J386*0.5,(IF(H386&gt;0,H386*K386,"0")+IF(I386&gt;0,(I386*0.75)*L386,"0"))),1)</f>
        <v>0</v>
      </c>
      <c r="N386" s="389"/>
      <c r="O386" s="389"/>
      <c r="P386" s="389"/>
      <c r="Q386" s="389"/>
      <c r="R386" s="389"/>
      <c r="S386" s="389"/>
      <c r="T386" s="389"/>
      <c r="U386" s="389"/>
      <c r="V386" s="389"/>
      <c r="W386" s="389"/>
      <c r="X386" s="389"/>
      <c r="Y386" s="389"/>
      <c r="Z386" s="389"/>
      <c r="AA386" s="389"/>
      <c r="AB386" s="389"/>
      <c r="AC386" s="389"/>
      <c r="AD386" s="74"/>
    </row>
    <row r="387" spans="1:30" s="183" customFormat="1" ht="15.75" customHeight="1">
      <c r="A387" s="111"/>
      <c r="B387" s="97"/>
      <c r="C387" s="98"/>
      <c r="D387" s="43">
        <v>21100119920</v>
      </c>
      <c r="E387" s="43" t="s">
        <v>159</v>
      </c>
      <c r="F387" s="44" t="s">
        <v>492</v>
      </c>
      <c r="G387" s="185">
        <v>2</v>
      </c>
      <c r="H387" s="281"/>
      <c r="I387" s="281"/>
      <c r="J387" s="186">
        <v>29</v>
      </c>
      <c r="K387" s="78">
        <f>IF(OR(LEFT(E387,2)="ĐA",LEFT(E387,2)="DA",LEFT(E387,5)="Đồ án",LEFT(E387,5)="Đồán ",LEFT(E387,9)="Sinh hoạt",LEFT(E387,9)="sinh hoạt",LEFT(E387,6)="Cố vấn",LEFT(E387,6)="cố vấn",LEFT(E387,4)="cvht",LEFT(E387,4)="CVHT",LEFT(E387,4)="shcn",LEFT(E387,4)="SHCN"),0,(IF(AND(H387&gt;0,J387&gt;0),IF(J387&gt;60,1.3,IF(J387&gt;35,1.2,1)),0)))</f>
        <v>0</v>
      </c>
      <c r="L387" s="78">
        <f t="shared" si="42"/>
        <v>0</v>
      </c>
      <c r="M387" s="252">
        <f>ROUND(IF(OR(LEFT(E387,2)="ĐA",LEFT(E387,2)="DA",LEFT(E387,5)="Đồ án",LEFT(E387,5)="Đồán "),J387*0.5,(IF(H387&gt;0,H387*K387,"0")+IF(I387&gt;0,(I387*0.75)*L387,"0"))),1)</f>
        <v>0</v>
      </c>
      <c r="N387" s="389"/>
      <c r="O387" s="389"/>
      <c r="P387" s="389"/>
      <c r="Q387" s="389"/>
      <c r="R387" s="389"/>
      <c r="S387" s="389"/>
      <c r="T387" s="389"/>
      <c r="U387" s="389"/>
      <c r="V387" s="389"/>
      <c r="W387" s="389"/>
      <c r="X387" s="389"/>
      <c r="Y387" s="389"/>
      <c r="Z387" s="389"/>
      <c r="AA387" s="389"/>
      <c r="AB387" s="389"/>
      <c r="AC387" s="389"/>
      <c r="AD387" s="74"/>
    </row>
    <row r="388" spans="1:30" ht="18" customHeight="1">
      <c r="A388" s="94">
        <v>19</v>
      </c>
      <c r="B388" s="258" t="s">
        <v>110</v>
      </c>
      <c r="C388" s="259" t="s">
        <v>111</v>
      </c>
      <c r="D388" s="42">
        <v>20200010101</v>
      </c>
      <c r="E388" s="43" t="s">
        <v>234</v>
      </c>
      <c r="F388" s="44" t="s">
        <v>200</v>
      </c>
      <c r="G388" s="101">
        <v>1</v>
      </c>
      <c r="H388" s="275">
        <v>30</v>
      </c>
      <c r="I388" s="275">
        <v>0</v>
      </c>
      <c r="J388" s="96">
        <v>37</v>
      </c>
      <c r="K388" s="78">
        <f t="shared" si="38"/>
        <v>1.2</v>
      </c>
      <c r="L388" s="78">
        <f t="shared" si="39"/>
        <v>0</v>
      </c>
      <c r="M388" s="45">
        <f t="shared" si="41"/>
        <v>36</v>
      </c>
      <c r="N388" s="397">
        <v>64.5</v>
      </c>
      <c r="O388" s="381"/>
      <c r="P388" s="375">
        <f>SUM(M388:M400)+N388+O388</f>
        <v>755.5</v>
      </c>
      <c r="Q388" s="381">
        <v>0</v>
      </c>
      <c r="R388" s="375"/>
      <c r="S388" s="379">
        <v>430</v>
      </c>
      <c r="T388" s="381">
        <v>430</v>
      </c>
      <c r="U388" s="379">
        <v>112</v>
      </c>
      <c r="V388" s="377">
        <v>112</v>
      </c>
      <c r="W388" s="379">
        <v>56</v>
      </c>
      <c r="X388" s="381">
        <v>56</v>
      </c>
      <c r="Y388" s="375">
        <f>ROUND((P388-T388),1)</f>
        <v>325.5</v>
      </c>
      <c r="Z388" s="383">
        <f>IF(OR(SUM(V388:V400)="",SUM(Q388:Q400)=""),0,IF(OR(SUM(U388:U400)=320,SUM(V388:V400)&gt;0),ROUND((SUM(Q388:Q400)-SUM(V388:V400)),1),0))</f>
        <v>-112</v>
      </c>
      <c r="AA388" s="383">
        <f>IF(OR(SUM(X388:X400)="",SUM(R388:R400)=""),0,IF(OR(SUM(W388:W400)=160,SUM(X388:X400)&gt;0),ROUND((SUM(R388:R400)-SUM(X388:X400)),1),0))</f>
        <v>-56</v>
      </c>
      <c r="AB388" s="401"/>
      <c r="AC388" s="390">
        <f>SUM(Y388:AA400)</f>
        <v>157.5</v>
      </c>
      <c r="AD388" s="74"/>
    </row>
    <row r="389" spans="1:30" ht="18" customHeight="1">
      <c r="A389" s="81"/>
      <c r="B389" s="97"/>
      <c r="C389" s="98"/>
      <c r="D389" s="42">
        <v>20200010102</v>
      </c>
      <c r="E389" s="43" t="s">
        <v>234</v>
      </c>
      <c r="F389" s="44" t="s">
        <v>235</v>
      </c>
      <c r="G389" s="127">
        <v>1</v>
      </c>
      <c r="H389" s="276">
        <v>30</v>
      </c>
      <c r="I389" s="276">
        <v>0</v>
      </c>
      <c r="J389" s="96">
        <v>38</v>
      </c>
      <c r="K389" s="78">
        <f t="shared" ref="K389:K400" si="43">IF(OR(LEFT(E389,2)="ĐA",LEFT(E389,2)="DA",LEFT(E389,5)="Đồ án",LEFT(E389,5)="Đồán ",LEFT(E389,9)="Sinh hoạt",LEFT(E389,9)="sinh hoạt",LEFT(E389,6)="Cố vấn",LEFT(E389,6)="cố vấn",LEFT(E389,4)="cvht",LEFT(E389,4)="CVHT",LEFT(E389,4)="shcn",LEFT(E389,4)="SHCN"),0,(IF(AND(H389&gt;0,J389&gt;0),IF(J389&gt;60,1.3,IF(J389&gt;35,1.2,1)),0)))</f>
        <v>1.2</v>
      </c>
      <c r="L389" s="78">
        <f t="shared" ref="L389:L400" si="44">IF(OR(LEFT(E389,2)="ĐA",LEFT(E389,2)="DA",LEFT(E389,5)="Đồ án",LEFT(E389,5)="Đồán "),0,IF(AND(J389&gt;0,I389&gt;0),IF(AND(OR(LEFT(E389,4)="GDQP",LEFT(E389,4)="gdqp",LEFT(E389,19)="Giáo dục quốc phòng"),J389&gt;50),1.3,IF(J389&gt;35,1.2,IF(J389&gt;29,1.1,1))),0))</f>
        <v>0</v>
      </c>
      <c r="M389" s="45">
        <f t="shared" ref="M389:M400" si="45">ROUND(IF(OR(LEFT(E389,2)="ĐA",LEFT(E389,2)="DA",LEFT(E389,5)="Đồ án",LEFT(E389,5)="Đồán "),J389*0.5,(IF(H389&gt;0,H389*K389,"0")+IF(I389&gt;0,(I389*0.75)*L389,"0"))),1)</f>
        <v>36</v>
      </c>
      <c r="N389" s="363"/>
      <c r="O389" s="363"/>
      <c r="P389" s="363"/>
      <c r="Q389" s="363"/>
      <c r="R389" s="363"/>
      <c r="S389" s="363"/>
      <c r="T389" s="363"/>
      <c r="U389" s="363"/>
      <c r="V389" s="363"/>
      <c r="W389" s="363"/>
      <c r="X389" s="363"/>
      <c r="Y389" s="363"/>
      <c r="Z389" s="363"/>
      <c r="AA389" s="363"/>
      <c r="AB389" s="363"/>
      <c r="AC389" s="363"/>
      <c r="AD389" s="74"/>
    </row>
    <row r="390" spans="1:30" ht="18" customHeight="1">
      <c r="A390" s="81"/>
      <c r="B390" s="97"/>
      <c r="C390" s="98"/>
      <c r="D390" s="42">
        <v>20200010103</v>
      </c>
      <c r="E390" s="43" t="s">
        <v>234</v>
      </c>
      <c r="F390" s="44" t="s">
        <v>207</v>
      </c>
      <c r="G390" s="127">
        <v>1</v>
      </c>
      <c r="H390" s="276">
        <v>30</v>
      </c>
      <c r="I390" s="276">
        <v>0</v>
      </c>
      <c r="J390" s="96">
        <v>65</v>
      </c>
      <c r="K390" s="78">
        <f t="shared" si="43"/>
        <v>1.3</v>
      </c>
      <c r="L390" s="78">
        <f t="shared" si="44"/>
        <v>0</v>
      </c>
      <c r="M390" s="45">
        <f t="shared" si="45"/>
        <v>39</v>
      </c>
      <c r="N390" s="363"/>
      <c r="O390" s="363"/>
      <c r="P390" s="363"/>
      <c r="Q390" s="363"/>
      <c r="R390" s="363"/>
      <c r="S390" s="363"/>
      <c r="T390" s="363"/>
      <c r="U390" s="363"/>
      <c r="V390" s="363"/>
      <c r="W390" s="363"/>
      <c r="X390" s="363"/>
      <c r="Y390" s="363"/>
      <c r="Z390" s="363"/>
      <c r="AA390" s="363"/>
      <c r="AB390" s="363"/>
      <c r="AC390" s="363"/>
      <c r="AD390" s="74"/>
    </row>
    <row r="391" spans="1:30" ht="18" customHeight="1">
      <c r="A391" s="81"/>
      <c r="B391" s="97"/>
      <c r="C391" s="98"/>
      <c r="D391" s="42">
        <v>21100009905</v>
      </c>
      <c r="E391" s="43" t="s">
        <v>190</v>
      </c>
      <c r="F391" s="44" t="s">
        <v>187</v>
      </c>
      <c r="G391" s="127">
        <v>1</v>
      </c>
      <c r="H391" s="276">
        <v>45</v>
      </c>
      <c r="I391" s="276">
        <v>30</v>
      </c>
      <c r="J391" s="96">
        <v>29</v>
      </c>
      <c r="K391" s="78">
        <f t="shared" si="43"/>
        <v>1</v>
      </c>
      <c r="L391" s="78">
        <f t="shared" si="44"/>
        <v>1</v>
      </c>
      <c r="M391" s="45">
        <f t="shared" si="45"/>
        <v>67.5</v>
      </c>
      <c r="N391" s="363"/>
      <c r="O391" s="363"/>
      <c r="P391" s="363"/>
      <c r="Q391" s="363"/>
      <c r="R391" s="363"/>
      <c r="S391" s="363"/>
      <c r="T391" s="363"/>
      <c r="U391" s="363"/>
      <c r="V391" s="363"/>
      <c r="W391" s="363"/>
      <c r="X391" s="363"/>
      <c r="Y391" s="363"/>
      <c r="Z391" s="363"/>
      <c r="AA391" s="363"/>
      <c r="AB391" s="363"/>
      <c r="AC391" s="363"/>
      <c r="AD391" s="74"/>
    </row>
    <row r="392" spans="1:30" ht="18" customHeight="1">
      <c r="A392" s="81"/>
      <c r="B392" s="97"/>
      <c r="C392" s="98"/>
      <c r="D392" s="42">
        <v>21100149002</v>
      </c>
      <c r="E392" s="43" t="s">
        <v>206</v>
      </c>
      <c r="F392" s="44" t="s">
        <v>193</v>
      </c>
      <c r="G392" s="127">
        <v>1</v>
      </c>
      <c r="H392" s="276">
        <v>15</v>
      </c>
      <c r="I392" s="276">
        <v>60</v>
      </c>
      <c r="J392" s="96">
        <v>44</v>
      </c>
      <c r="K392" s="78">
        <f t="shared" si="43"/>
        <v>1.2</v>
      </c>
      <c r="L392" s="78">
        <f t="shared" si="44"/>
        <v>1.2</v>
      </c>
      <c r="M392" s="45">
        <f t="shared" si="45"/>
        <v>72</v>
      </c>
      <c r="N392" s="363"/>
      <c r="O392" s="363"/>
      <c r="P392" s="363"/>
      <c r="Q392" s="363"/>
      <c r="R392" s="363"/>
      <c r="S392" s="363"/>
      <c r="T392" s="363"/>
      <c r="U392" s="363"/>
      <c r="V392" s="363"/>
      <c r="W392" s="363"/>
      <c r="X392" s="363"/>
      <c r="Y392" s="363"/>
      <c r="Z392" s="363"/>
      <c r="AA392" s="363"/>
      <c r="AB392" s="363"/>
      <c r="AC392" s="363"/>
      <c r="AD392" s="74"/>
    </row>
    <row r="393" spans="1:30" ht="18" customHeight="1">
      <c r="A393" s="81"/>
      <c r="B393" s="97"/>
      <c r="C393" s="98"/>
      <c r="D393" s="42">
        <v>21100151801</v>
      </c>
      <c r="E393" s="43" t="s">
        <v>206</v>
      </c>
      <c r="F393" s="44" t="s">
        <v>236</v>
      </c>
      <c r="G393" s="127">
        <v>1</v>
      </c>
      <c r="H393" s="276">
        <v>30</v>
      </c>
      <c r="I393" s="276">
        <v>30</v>
      </c>
      <c r="J393" s="96">
        <v>27</v>
      </c>
      <c r="K393" s="78">
        <f t="shared" si="43"/>
        <v>1</v>
      </c>
      <c r="L393" s="78">
        <f t="shared" si="44"/>
        <v>1</v>
      </c>
      <c r="M393" s="45">
        <f t="shared" si="45"/>
        <v>52.5</v>
      </c>
      <c r="N393" s="363"/>
      <c r="O393" s="363"/>
      <c r="P393" s="363"/>
      <c r="Q393" s="363"/>
      <c r="R393" s="363"/>
      <c r="S393" s="363"/>
      <c r="T393" s="363"/>
      <c r="U393" s="363"/>
      <c r="V393" s="363"/>
      <c r="W393" s="363"/>
      <c r="X393" s="363"/>
      <c r="Y393" s="363"/>
      <c r="Z393" s="363"/>
      <c r="AA393" s="363"/>
      <c r="AB393" s="363"/>
      <c r="AC393" s="363"/>
      <c r="AD393" s="74"/>
    </row>
    <row r="394" spans="1:30" ht="18" customHeight="1">
      <c r="A394" s="111"/>
      <c r="B394" s="97"/>
      <c r="C394" s="98"/>
      <c r="D394" s="42">
        <v>71400119903</v>
      </c>
      <c r="E394" s="43" t="s">
        <v>159</v>
      </c>
      <c r="F394" s="44" t="s">
        <v>237</v>
      </c>
      <c r="G394" s="127">
        <v>1</v>
      </c>
      <c r="H394" s="276">
        <v>30</v>
      </c>
      <c r="I394" s="276">
        <v>60</v>
      </c>
      <c r="J394" s="96">
        <v>45</v>
      </c>
      <c r="K394" s="78">
        <f t="shared" si="43"/>
        <v>1.2</v>
      </c>
      <c r="L394" s="78">
        <f t="shared" si="44"/>
        <v>1.2</v>
      </c>
      <c r="M394" s="45">
        <f t="shared" si="45"/>
        <v>90</v>
      </c>
      <c r="N394" s="389"/>
      <c r="O394" s="389"/>
      <c r="P394" s="389"/>
      <c r="Q394" s="389"/>
      <c r="R394" s="389"/>
      <c r="S394" s="389"/>
      <c r="T394" s="389"/>
      <c r="U394" s="389"/>
      <c r="V394" s="389"/>
      <c r="W394" s="389"/>
      <c r="X394" s="389"/>
      <c r="Y394" s="389"/>
      <c r="Z394" s="389"/>
      <c r="AA394" s="389"/>
      <c r="AB394" s="389"/>
      <c r="AC394" s="389"/>
      <c r="AD394" s="74"/>
    </row>
    <row r="395" spans="1:30" ht="18" customHeight="1">
      <c r="A395" s="111"/>
      <c r="B395" s="97"/>
      <c r="C395" s="98"/>
      <c r="D395" s="42" t="s">
        <v>523</v>
      </c>
      <c r="E395" s="43" t="s">
        <v>216</v>
      </c>
      <c r="F395" s="154" t="s">
        <v>193</v>
      </c>
      <c r="G395" s="127"/>
      <c r="H395" s="276"/>
      <c r="I395" s="276"/>
      <c r="J395" s="96"/>
      <c r="K395" s="78">
        <f t="shared" si="43"/>
        <v>0</v>
      </c>
      <c r="L395" s="78">
        <f t="shared" si="44"/>
        <v>0</v>
      </c>
      <c r="M395" s="45">
        <f t="shared" si="45"/>
        <v>0</v>
      </c>
      <c r="N395" s="389"/>
      <c r="O395" s="389"/>
      <c r="P395" s="389"/>
      <c r="Q395" s="389"/>
      <c r="R395" s="389"/>
      <c r="S395" s="389"/>
      <c r="T395" s="389"/>
      <c r="U395" s="389"/>
      <c r="V395" s="389"/>
      <c r="W395" s="389"/>
      <c r="X395" s="389"/>
      <c r="Y395" s="389"/>
      <c r="Z395" s="389"/>
      <c r="AA395" s="389"/>
      <c r="AB395" s="389"/>
      <c r="AC395" s="389"/>
      <c r="AD395" s="74"/>
    </row>
    <row r="396" spans="1:30" ht="18" customHeight="1">
      <c r="A396" s="111"/>
      <c r="B396" s="97"/>
      <c r="C396" s="98"/>
      <c r="D396" s="42">
        <v>21100149001</v>
      </c>
      <c r="E396" s="43" t="s">
        <v>206</v>
      </c>
      <c r="F396" s="44" t="s">
        <v>278</v>
      </c>
      <c r="G396" s="127">
        <v>2</v>
      </c>
      <c r="H396" s="276">
        <v>15</v>
      </c>
      <c r="I396" s="276">
        <v>60</v>
      </c>
      <c r="J396" s="96">
        <v>40</v>
      </c>
      <c r="K396" s="78">
        <f t="shared" si="43"/>
        <v>1.2</v>
      </c>
      <c r="L396" s="78">
        <f t="shared" si="44"/>
        <v>1.2</v>
      </c>
      <c r="M396" s="45">
        <f t="shared" si="45"/>
        <v>72</v>
      </c>
      <c r="N396" s="389"/>
      <c r="O396" s="389"/>
      <c r="P396" s="389"/>
      <c r="Q396" s="389"/>
      <c r="R396" s="389"/>
      <c r="S396" s="389"/>
      <c r="T396" s="389"/>
      <c r="U396" s="389"/>
      <c r="V396" s="389"/>
      <c r="W396" s="389"/>
      <c r="X396" s="389"/>
      <c r="Y396" s="389"/>
      <c r="Z396" s="389"/>
      <c r="AA396" s="389"/>
      <c r="AB396" s="389"/>
      <c r="AC396" s="389"/>
      <c r="AD396" s="74"/>
    </row>
    <row r="397" spans="1:30" ht="18" customHeight="1">
      <c r="A397" s="111"/>
      <c r="B397" s="97"/>
      <c r="C397" s="98"/>
      <c r="D397" s="42">
        <v>20200010101</v>
      </c>
      <c r="E397" s="43" t="s">
        <v>234</v>
      </c>
      <c r="F397" s="44" t="s">
        <v>386</v>
      </c>
      <c r="G397" s="127">
        <v>2</v>
      </c>
      <c r="H397" s="276">
        <v>30</v>
      </c>
      <c r="I397" s="276">
        <v>0</v>
      </c>
      <c r="J397" s="96">
        <v>40</v>
      </c>
      <c r="K397" s="78">
        <f t="shared" si="43"/>
        <v>1.2</v>
      </c>
      <c r="L397" s="78">
        <f t="shared" si="44"/>
        <v>0</v>
      </c>
      <c r="M397" s="45">
        <f t="shared" si="45"/>
        <v>36</v>
      </c>
      <c r="N397" s="389"/>
      <c r="O397" s="389"/>
      <c r="P397" s="389"/>
      <c r="Q397" s="389"/>
      <c r="R397" s="389"/>
      <c r="S397" s="389"/>
      <c r="T397" s="389"/>
      <c r="U397" s="389"/>
      <c r="V397" s="389"/>
      <c r="W397" s="389"/>
      <c r="X397" s="389"/>
      <c r="Y397" s="389"/>
      <c r="Z397" s="389"/>
      <c r="AA397" s="389"/>
      <c r="AB397" s="389"/>
      <c r="AC397" s="389"/>
      <c r="AD397" s="74"/>
    </row>
    <row r="398" spans="1:30" ht="18" customHeight="1">
      <c r="A398" s="111"/>
      <c r="B398" s="97"/>
      <c r="C398" s="98"/>
      <c r="D398" s="42">
        <v>21100149602</v>
      </c>
      <c r="E398" s="43" t="s">
        <v>378</v>
      </c>
      <c r="F398" s="44" t="s">
        <v>193</v>
      </c>
      <c r="G398" s="127">
        <v>2</v>
      </c>
      <c r="H398" s="276">
        <v>45</v>
      </c>
      <c r="I398" s="276">
        <v>30</v>
      </c>
      <c r="J398" s="96">
        <v>38</v>
      </c>
      <c r="K398" s="78">
        <f t="shared" si="43"/>
        <v>1.2</v>
      </c>
      <c r="L398" s="78">
        <f t="shared" si="44"/>
        <v>1.2</v>
      </c>
      <c r="M398" s="45">
        <f t="shared" si="45"/>
        <v>81</v>
      </c>
      <c r="N398" s="389"/>
      <c r="O398" s="389"/>
      <c r="P398" s="389"/>
      <c r="Q398" s="389"/>
      <c r="R398" s="389"/>
      <c r="S398" s="389"/>
      <c r="T398" s="389"/>
      <c r="U398" s="389"/>
      <c r="V398" s="389"/>
      <c r="W398" s="389"/>
      <c r="X398" s="389"/>
      <c r="Y398" s="389"/>
      <c r="Z398" s="389"/>
      <c r="AA398" s="389"/>
      <c r="AB398" s="389"/>
      <c r="AC398" s="389"/>
      <c r="AD398" s="74"/>
    </row>
    <row r="399" spans="1:30" s="207" customFormat="1" ht="18" customHeight="1">
      <c r="A399" s="111"/>
      <c r="B399" s="97"/>
      <c r="C399" s="98"/>
      <c r="D399" s="42">
        <v>21100119909</v>
      </c>
      <c r="E399" s="43" t="s">
        <v>159</v>
      </c>
      <c r="F399" s="44" t="s">
        <v>524</v>
      </c>
      <c r="G399" s="127">
        <v>2</v>
      </c>
      <c r="H399" s="276">
        <v>30</v>
      </c>
      <c r="I399" s="276">
        <v>60</v>
      </c>
      <c r="J399" s="96">
        <v>42</v>
      </c>
      <c r="K399" s="78">
        <f t="shared" si="43"/>
        <v>1.2</v>
      </c>
      <c r="L399" s="78">
        <f t="shared" si="44"/>
        <v>1.2</v>
      </c>
      <c r="M399" s="45">
        <f t="shared" si="45"/>
        <v>90</v>
      </c>
      <c r="N399" s="389"/>
      <c r="O399" s="389"/>
      <c r="P399" s="389"/>
      <c r="Q399" s="389"/>
      <c r="R399" s="389"/>
      <c r="S399" s="389"/>
      <c r="T399" s="389"/>
      <c r="U399" s="389"/>
      <c r="V399" s="389"/>
      <c r="W399" s="389"/>
      <c r="X399" s="389"/>
      <c r="Y399" s="389"/>
      <c r="Z399" s="389"/>
      <c r="AA399" s="389"/>
      <c r="AB399" s="389"/>
      <c r="AC399" s="389"/>
      <c r="AD399" s="74"/>
    </row>
    <row r="400" spans="1:30" s="170" customFormat="1" ht="18" customHeight="1">
      <c r="A400" s="111"/>
      <c r="B400" s="97"/>
      <c r="C400" s="98"/>
      <c r="D400" s="296">
        <v>21100149402</v>
      </c>
      <c r="E400" s="297" t="s">
        <v>379</v>
      </c>
      <c r="F400" s="298" t="s">
        <v>193</v>
      </c>
      <c r="G400" s="299">
        <v>2</v>
      </c>
      <c r="H400" s="300"/>
      <c r="I400" s="300"/>
      <c r="J400" s="96">
        <v>38</v>
      </c>
      <c r="K400" s="78">
        <f t="shared" si="43"/>
        <v>0</v>
      </c>
      <c r="L400" s="78">
        <f t="shared" si="44"/>
        <v>0</v>
      </c>
      <c r="M400" s="45">
        <f t="shared" si="45"/>
        <v>19</v>
      </c>
      <c r="N400" s="389"/>
      <c r="O400" s="389"/>
      <c r="P400" s="389"/>
      <c r="Q400" s="389"/>
      <c r="R400" s="389"/>
      <c r="S400" s="389"/>
      <c r="T400" s="389"/>
      <c r="U400" s="389"/>
      <c r="V400" s="389"/>
      <c r="W400" s="389"/>
      <c r="X400" s="389"/>
      <c r="Y400" s="389"/>
      <c r="Z400" s="389"/>
      <c r="AA400" s="389"/>
      <c r="AB400" s="389"/>
      <c r="AC400" s="389"/>
      <c r="AD400" s="74"/>
    </row>
    <row r="401" spans="1:30" ht="18" customHeight="1">
      <c r="A401" s="94">
        <v>20</v>
      </c>
      <c r="B401" s="59" t="s">
        <v>112</v>
      </c>
      <c r="C401" s="60" t="s">
        <v>113</v>
      </c>
      <c r="D401" s="42">
        <v>21100010701</v>
      </c>
      <c r="E401" s="43" t="s">
        <v>257</v>
      </c>
      <c r="F401" s="44" t="s">
        <v>214</v>
      </c>
      <c r="G401" s="138">
        <v>1</v>
      </c>
      <c r="H401" s="136">
        <v>30</v>
      </c>
      <c r="I401" s="136">
        <v>30</v>
      </c>
      <c r="J401" s="96">
        <v>22</v>
      </c>
      <c r="K401" s="78">
        <f t="shared" si="38"/>
        <v>1</v>
      </c>
      <c r="L401" s="78">
        <f t="shared" si="39"/>
        <v>1</v>
      </c>
      <c r="M401" s="45">
        <f t="shared" si="40"/>
        <v>52.5</v>
      </c>
      <c r="N401" s="397">
        <v>64.5</v>
      </c>
      <c r="O401" s="381">
        <v>0</v>
      </c>
      <c r="P401" s="375">
        <f>SUM(M401:M422)+N401+O401</f>
        <v>1107.1999999999998</v>
      </c>
      <c r="Q401" s="381">
        <v>0</v>
      </c>
      <c r="R401" s="375"/>
      <c r="S401" s="379">
        <v>430</v>
      </c>
      <c r="T401" s="381">
        <v>430</v>
      </c>
      <c r="U401" s="379">
        <v>112</v>
      </c>
      <c r="V401" s="377">
        <f>112</f>
        <v>112</v>
      </c>
      <c r="W401" s="379">
        <v>56</v>
      </c>
      <c r="X401" s="381">
        <f>56</f>
        <v>56</v>
      </c>
      <c r="Y401" s="375">
        <f>ROUND((P401-T401),1)</f>
        <v>677.2</v>
      </c>
      <c r="Z401" s="383">
        <f>IF(OR(SUM(V401:V422)="",SUM(Q401:Q422)=""),0,IF(OR(SUM(U401:U422)=320,SUM(V401:V422)&gt;0),ROUND((SUM(Q401:Q422)-SUM(V401:V422)),1),0))</f>
        <v>-112</v>
      </c>
      <c r="AA401" s="383">
        <f>IF(OR(SUM(X401:X422)="",SUM(R401:R422)=""),0,IF(OR(SUM(W401:W422)=160,SUM(X401:X422)&gt;0),ROUND((SUM(R401:R422)-SUM(X401:X422)),1),0))</f>
        <v>-56</v>
      </c>
      <c r="AB401" s="401"/>
      <c r="AC401" s="390">
        <f>SUM(Y401:AA422)</f>
        <v>509.20000000000005</v>
      </c>
      <c r="AD401" s="74"/>
    </row>
    <row r="402" spans="1:30" ht="18" customHeight="1">
      <c r="A402" s="81"/>
      <c r="B402" s="97"/>
      <c r="C402" s="98"/>
      <c r="D402" s="42">
        <v>20200010702</v>
      </c>
      <c r="E402" s="43" t="s">
        <v>257</v>
      </c>
      <c r="F402" s="44" t="s">
        <v>235</v>
      </c>
      <c r="G402" s="138">
        <v>1</v>
      </c>
      <c r="H402" s="136">
        <v>30</v>
      </c>
      <c r="I402" s="136">
        <v>30</v>
      </c>
      <c r="J402" s="96">
        <v>38</v>
      </c>
      <c r="K402" s="78">
        <f t="shared" si="38"/>
        <v>1.2</v>
      </c>
      <c r="L402" s="78">
        <f t="shared" si="39"/>
        <v>1.2</v>
      </c>
      <c r="M402" s="45">
        <f t="shared" si="40"/>
        <v>63</v>
      </c>
      <c r="N402" s="363"/>
      <c r="O402" s="363"/>
      <c r="P402" s="363"/>
      <c r="Q402" s="363"/>
      <c r="R402" s="363"/>
      <c r="S402" s="363"/>
      <c r="T402" s="363"/>
      <c r="U402" s="363"/>
      <c r="V402" s="363"/>
      <c r="W402" s="363"/>
      <c r="X402" s="363"/>
      <c r="Y402" s="363"/>
      <c r="Z402" s="363"/>
      <c r="AA402" s="363"/>
      <c r="AB402" s="363"/>
      <c r="AC402" s="363"/>
      <c r="AD402" s="74"/>
    </row>
    <row r="403" spans="1:30" ht="18" customHeight="1">
      <c r="A403" s="81"/>
      <c r="B403" s="97"/>
      <c r="C403" s="98"/>
      <c r="D403" s="42">
        <v>21100010702</v>
      </c>
      <c r="E403" s="43" t="s">
        <v>257</v>
      </c>
      <c r="F403" s="44" t="s">
        <v>258</v>
      </c>
      <c r="G403" s="138">
        <v>1</v>
      </c>
      <c r="H403" s="136">
        <v>30</v>
      </c>
      <c r="I403" s="136">
        <v>30</v>
      </c>
      <c r="J403" s="96">
        <v>53</v>
      </c>
      <c r="K403" s="78">
        <f t="shared" si="38"/>
        <v>1.2</v>
      </c>
      <c r="L403" s="78">
        <f t="shared" si="39"/>
        <v>1.2</v>
      </c>
      <c r="M403" s="45">
        <f t="shared" si="40"/>
        <v>63</v>
      </c>
      <c r="N403" s="363"/>
      <c r="O403" s="363"/>
      <c r="P403" s="363"/>
      <c r="Q403" s="363"/>
      <c r="R403" s="363"/>
      <c r="S403" s="363"/>
      <c r="T403" s="363"/>
      <c r="U403" s="363"/>
      <c r="V403" s="363"/>
      <c r="W403" s="363"/>
      <c r="X403" s="363"/>
      <c r="Y403" s="363"/>
      <c r="Z403" s="363"/>
      <c r="AA403" s="363"/>
      <c r="AB403" s="363"/>
      <c r="AC403" s="363"/>
      <c r="AD403" s="74"/>
    </row>
    <row r="404" spans="1:30" ht="18" customHeight="1">
      <c r="A404" s="81"/>
      <c r="B404" s="97"/>
      <c r="C404" s="98"/>
      <c r="D404" s="42">
        <v>50600115601</v>
      </c>
      <c r="E404" s="43" t="s">
        <v>259</v>
      </c>
      <c r="F404" s="44" t="s">
        <v>260</v>
      </c>
      <c r="G404" s="138">
        <v>1</v>
      </c>
      <c r="H404" s="136">
        <v>18</v>
      </c>
      <c r="I404" s="136"/>
      <c r="J404" s="96">
        <v>63</v>
      </c>
      <c r="K404" s="78">
        <f t="shared" si="38"/>
        <v>1.3</v>
      </c>
      <c r="L404" s="78">
        <f t="shared" si="39"/>
        <v>0</v>
      </c>
      <c r="M404" s="45">
        <f t="shared" si="40"/>
        <v>23.4</v>
      </c>
      <c r="N404" s="363"/>
      <c r="O404" s="363"/>
      <c r="P404" s="363"/>
      <c r="Q404" s="363"/>
      <c r="R404" s="363"/>
      <c r="S404" s="363"/>
      <c r="T404" s="363"/>
      <c r="U404" s="363"/>
      <c r="V404" s="363"/>
      <c r="W404" s="363"/>
      <c r="X404" s="363"/>
      <c r="Y404" s="363"/>
      <c r="Z404" s="363"/>
      <c r="AA404" s="363"/>
      <c r="AB404" s="363"/>
      <c r="AC404" s="363"/>
      <c r="AD404" s="74"/>
    </row>
    <row r="405" spans="1:30" ht="18" customHeight="1">
      <c r="A405" s="81"/>
      <c r="B405" s="97"/>
      <c r="C405" s="98"/>
      <c r="D405" s="42">
        <v>50600115601</v>
      </c>
      <c r="E405" s="43" t="s">
        <v>261</v>
      </c>
      <c r="F405" s="44" t="s">
        <v>262</v>
      </c>
      <c r="G405" s="138">
        <v>1</v>
      </c>
      <c r="H405" s="136"/>
      <c r="I405" s="136">
        <v>57</v>
      </c>
      <c r="J405" s="96">
        <v>27</v>
      </c>
      <c r="K405" s="78">
        <f t="shared" si="38"/>
        <v>0</v>
      </c>
      <c r="L405" s="78">
        <f t="shared" si="39"/>
        <v>1</v>
      </c>
      <c r="M405" s="45">
        <f t="shared" si="40"/>
        <v>42.8</v>
      </c>
      <c r="N405" s="363"/>
      <c r="O405" s="363"/>
      <c r="P405" s="363"/>
      <c r="Q405" s="363"/>
      <c r="R405" s="363"/>
      <c r="S405" s="363"/>
      <c r="T405" s="363"/>
      <c r="U405" s="363"/>
      <c r="V405" s="363"/>
      <c r="W405" s="363"/>
      <c r="X405" s="363"/>
      <c r="Y405" s="363"/>
      <c r="Z405" s="363"/>
      <c r="AA405" s="363"/>
      <c r="AB405" s="363"/>
      <c r="AC405" s="363"/>
      <c r="AD405" s="74"/>
    </row>
    <row r="406" spans="1:30" ht="18" customHeight="1">
      <c r="A406" s="81"/>
      <c r="B406" s="99"/>
      <c r="C406" s="98"/>
      <c r="D406" s="42">
        <v>50600115601</v>
      </c>
      <c r="E406" s="43" t="s">
        <v>261</v>
      </c>
      <c r="F406" s="44" t="s">
        <v>263</v>
      </c>
      <c r="G406" s="138">
        <v>1</v>
      </c>
      <c r="H406" s="136"/>
      <c r="I406" s="136">
        <v>57</v>
      </c>
      <c r="J406" s="96">
        <v>36</v>
      </c>
      <c r="K406" s="78">
        <f t="shared" si="38"/>
        <v>0</v>
      </c>
      <c r="L406" s="78">
        <f t="shared" si="39"/>
        <v>1.2</v>
      </c>
      <c r="M406" s="45">
        <f t="shared" si="40"/>
        <v>51.3</v>
      </c>
      <c r="N406" s="363"/>
      <c r="O406" s="363"/>
      <c r="P406" s="363"/>
      <c r="Q406" s="363"/>
      <c r="R406" s="363"/>
      <c r="S406" s="363"/>
      <c r="T406" s="363"/>
      <c r="U406" s="363"/>
      <c r="V406" s="363"/>
      <c r="W406" s="363"/>
      <c r="X406" s="363"/>
      <c r="Y406" s="363"/>
      <c r="Z406" s="363"/>
      <c r="AA406" s="363"/>
      <c r="AB406" s="363"/>
      <c r="AC406" s="363"/>
      <c r="AD406" s="74"/>
    </row>
    <row r="407" spans="1:30" ht="18" customHeight="1">
      <c r="A407" s="81"/>
      <c r="B407" s="97"/>
      <c r="C407" s="98"/>
      <c r="D407" s="42">
        <v>71400119917</v>
      </c>
      <c r="E407" s="43" t="s">
        <v>159</v>
      </c>
      <c r="F407" s="44" t="s">
        <v>264</v>
      </c>
      <c r="G407" s="138">
        <v>1</v>
      </c>
      <c r="H407" s="136">
        <v>30</v>
      </c>
      <c r="I407" s="136">
        <v>60</v>
      </c>
      <c r="J407" s="96">
        <v>47</v>
      </c>
      <c r="K407" s="78">
        <f t="shared" si="38"/>
        <v>1.2</v>
      </c>
      <c r="L407" s="78">
        <f t="shared" si="39"/>
        <v>1.2</v>
      </c>
      <c r="M407" s="45">
        <f t="shared" si="40"/>
        <v>90</v>
      </c>
      <c r="N407" s="363"/>
      <c r="O407" s="363"/>
      <c r="P407" s="363"/>
      <c r="Q407" s="363"/>
      <c r="R407" s="363"/>
      <c r="S407" s="363"/>
      <c r="T407" s="363"/>
      <c r="U407" s="363"/>
      <c r="V407" s="363"/>
      <c r="W407" s="363"/>
      <c r="X407" s="363"/>
      <c r="Y407" s="363"/>
      <c r="Z407" s="363"/>
      <c r="AA407" s="363"/>
      <c r="AB407" s="363"/>
      <c r="AC407" s="363"/>
      <c r="AD407" s="74"/>
    </row>
    <row r="408" spans="1:30" ht="18" customHeight="1">
      <c r="A408" s="111"/>
      <c r="B408" s="97"/>
      <c r="C408" s="98"/>
      <c r="D408" s="42">
        <v>20400156801</v>
      </c>
      <c r="E408" s="43" t="s">
        <v>265</v>
      </c>
      <c r="F408" s="44" t="s">
        <v>246</v>
      </c>
      <c r="G408" s="138">
        <v>1</v>
      </c>
      <c r="H408" s="136">
        <v>15</v>
      </c>
      <c r="I408" s="136">
        <v>60</v>
      </c>
      <c r="J408" s="96">
        <v>13</v>
      </c>
      <c r="K408" s="78">
        <f t="shared" si="38"/>
        <v>1</v>
      </c>
      <c r="L408" s="78">
        <f t="shared" si="39"/>
        <v>1</v>
      </c>
      <c r="M408" s="45">
        <f t="shared" si="40"/>
        <v>60</v>
      </c>
      <c r="N408" s="389"/>
      <c r="O408" s="389"/>
      <c r="P408" s="389"/>
      <c r="Q408" s="389"/>
      <c r="R408" s="389"/>
      <c r="S408" s="389"/>
      <c r="T408" s="389"/>
      <c r="U408" s="389"/>
      <c r="V408" s="389"/>
      <c r="W408" s="389"/>
      <c r="X408" s="389"/>
      <c r="Y408" s="389"/>
      <c r="Z408" s="389"/>
      <c r="AA408" s="389"/>
      <c r="AB408" s="389"/>
      <c r="AC408" s="389"/>
      <c r="AD408" s="74"/>
    </row>
    <row r="409" spans="1:30" ht="18" customHeight="1">
      <c r="A409" s="111"/>
      <c r="B409" s="97"/>
      <c r="C409" s="98"/>
      <c r="D409" s="42">
        <v>21100150901</v>
      </c>
      <c r="E409" s="171" t="s">
        <v>188</v>
      </c>
      <c r="F409" s="172" t="s">
        <v>214</v>
      </c>
      <c r="G409" s="177">
        <v>1</v>
      </c>
      <c r="H409" s="176"/>
      <c r="I409" s="176">
        <v>45</v>
      </c>
      <c r="J409" s="175">
        <v>22</v>
      </c>
      <c r="K409" s="78">
        <f t="shared" ref="K409:K486" si="46">IF(OR(LEFT(E409,2)="ĐA",LEFT(E409,2)="DA",LEFT(E409,5)="Đồ án",LEFT(E409,5)="Đồán ",LEFT(E409,9)="Sinh hoạt",LEFT(E409,9)="sinh hoạt",LEFT(E409,6)="Cố vấn",LEFT(E409,6)="cố vấn",LEFT(E409,4)="cvht",LEFT(E409,4)="CVHT",LEFT(E409,4)="shcn",LEFT(E409,4)="SHCN"),0,(IF(AND(H409&gt;0,J409&gt;0),IF(J409&gt;60,1.3,IF(J409&gt;35,1.2,1)),0)))</f>
        <v>0</v>
      </c>
      <c r="L409" s="78">
        <f t="shared" ref="L409:L486" si="47">IF(OR(LEFT(E409,2)="ĐA",LEFT(E409,2)="DA",LEFT(E409,5)="Đồ án",LEFT(E409,5)="Đồán "),0,IF(AND(J409&gt;0,I409&gt;0),IF(AND(OR(LEFT(E409,4)="GDQP",LEFT(E409,4)="gdqp",LEFT(E409,19)="Giáo dục quốc phòng"),J409&gt;50),1.3,IF(J409&gt;35,1.2,IF(J409&gt;29,1.1,1))),0))</f>
        <v>0</v>
      </c>
      <c r="M409" s="45">
        <f t="shared" ref="M409:M486" si="48">ROUND(IF(OR(LEFT(E409,2)="ĐA",LEFT(E409,2)="DA",LEFT(E409,5)="Đồ án",LEFT(E409,5)="Đồán "),J409*0.5,(IF(H409&gt;0,H409*K409,"0")+IF(I409&gt;0,(I409*0.75)*L409,"0"))),1)</f>
        <v>11</v>
      </c>
      <c r="N409" s="389"/>
      <c r="O409" s="389"/>
      <c r="P409" s="389"/>
      <c r="Q409" s="389"/>
      <c r="R409" s="389"/>
      <c r="S409" s="389"/>
      <c r="T409" s="389"/>
      <c r="U409" s="389"/>
      <c r="V409" s="389"/>
      <c r="W409" s="389"/>
      <c r="X409" s="389"/>
      <c r="Y409" s="389"/>
      <c r="Z409" s="389"/>
      <c r="AA409" s="389"/>
      <c r="AB409" s="389"/>
      <c r="AC409" s="389"/>
      <c r="AD409" s="74"/>
    </row>
    <row r="410" spans="1:30" ht="18" customHeight="1">
      <c r="A410" s="111"/>
      <c r="B410" s="97"/>
      <c r="C410" s="98"/>
      <c r="D410" s="42"/>
      <c r="E410" s="43" t="s">
        <v>216</v>
      </c>
      <c r="F410" s="154" t="s">
        <v>298</v>
      </c>
      <c r="G410" s="138"/>
      <c r="H410" s="136"/>
      <c r="I410" s="136"/>
      <c r="J410" s="96"/>
      <c r="K410" s="78">
        <f t="shared" si="46"/>
        <v>0</v>
      </c>
      <c r="L410" s="78">
        <f t="shared" si="47"/>
        <v>0</v>
      </c>
      <c r="M410" s="45">
        <f t="shared" si="48"/>
        <v>0</v>
      </c>
      <c r="N410" s="389"/>
      <c r="O410" s="389"/>
      <c r="P410" s="389"/>
      <c r="Q410" s="389"/>
      <c r="R410" s="389"/>
      <c r="S410" s="389"/>
      <c r="T410" s="389"/>
      <c r="U410" s="389"/>
      <c r="V410" s="389"/>
      <c r="W410" s="389"/>
      <c r="X410" s="389"/>
      <c r="Y410" s="389"/>
      <c r="Z410" s="389"/>
      <c r="AA410" s="389"/>
      <c r="AB410" s="389"/>
      <c r="AC410" s="389"/>
      <c r="AD410" s="74"/>
    </row>
    <row r="411" spans="1:30" ht="18" customHeight="1">
      <c r="A411" s="111"/>
      <c r="B411" s="97"/>
      <c r="C411" s="98"/>
      <c r="D411" s="42"/>
      <c r="E411" s="43" t="s">
        <v>391</v>
      </c>
      <c r="F411" s="44" t="s">
        <v>392</v>
      </c>
      <c r="G411" s="138">
        <v>2</v>
      </c>
      <c r="H411" s="136">
        <v>30</v>
      </c>
      <c r="I411" s="136">
        <v>30</v>
      </c>
      <c r="J411" s="96">
        <v>40</v>
      </c>
      <c r="K411" s="78">
        <f t="shared" si="46"/>
        <v>1.2</v>
      </c>
      <c r="L411" s="78">
        <f t="shared" si="47"/>
        <v>1.2</v>
      </c>
      <c r="M411" s="45">
        <f t="shared" si="48"/>
        <v>63</v>
      </c>
      <c r="N411" s="389"/>
      <c r="O411" s="389"/>
      <c r="P411" s="389"/>
      <c r="Q411" s="389"/>
      <c r="R411" s="389"/>
      <c r="S411" s="389"/>
      <c r="T411" s="389"/>
      <c r="U411" s="389"/>
      <c r="V411" s="389"/>
      <c r="W411" s="389"/>
      <c r="X411" s="389"/>
      <c r="Y411" s="389"/>
      <c r="Z411" s="389"/>
      <c r="AA411" s="389"/>
      <c r="AB411" s="389"/>
      <c r="AC411" s="389"/>
      <c r="AD411" s="74"/>
    </row>
    <row r="412" spans="1:30" ht="18" customHeight="1">
      <c r="A412" s="81"/>
      <c r="B412" s="97"/>
      <c r="C412" s="98"/>
      <c r="D412" s="42"/>
      <c r="E412" s="43" t="s">
        <v>391</v>
      </c>
      <c r="F412" s="44" t="s">
        <v>298</v>
      </c>
      <c r="G412" s="138">
        <v>2</v>
      </c>
      <c r="H412" s="136">
        <v>30</v>
      </c>
      <c r="I412" s="136">
        <v>30</v>
      </c>
      <c r="J412" s="96">
        <v>40</v>
      </c>
      <c r="K412" s="78">
        <f t="shared" si="46"/>
        <v>1.2</v>
      </c>
      <c r="L412" s="78">
        <f t="shared" si="47"/>
        <v>1.2</v>
      </c>
      <c r="M412" s="45">
        <f t="shared" si="48"/>
        <v>63</v>
      </c>
      <c r="N412" s="363"/>
      <c r="O412" s="363"/>
      <c r="P412" s="363"/>
      <c r="Q412" s="363"/>
      <c r="R412" s="363"/>
      <c r="S412" s="363"/>
      <c r="T412" s="363"/>
      <c r="U412" s="363"/>
      <c r="V412" s="363"/>
      <c r="W412" s="363"/>
      <c r="X412" s="363"/>
      <c r="Y412" s="363"/>
      <c r="Z412" s="363"/>
      <c r="AA412" s="363"/>
      <c r="AB412" s="363"/>
      <c r="AC412" s="363"/>
      <c r="AD412" s="74"/>
    </row>
    <row r="413" spans="1:30" ht="18" customHeight="1">
      <c r="A413" s="81"/>
      <c r="B413" s="97"/>
      <c r="C413" s="98"/>
      <c r="D413" s="42"/>
      <c r="E413" s="43" t="s">
        <v>393</v>
      </c>
      <c r="F413" s="44" t="s">
        <v>392</v>
      </c>
      <c r="G413" s="138">
        <v>2</v>
      </c>
      <c r="H413" s="136">
        <v>30</v>
      </c>
      <c r="I413" s="136">
        <v>30</v>
      </c>
      <c r="J413" s="96">
        <v>40</v>
      </c>
      <c r="K413" s="78">
        <f t="shared" si="46"/>
        <v>1.2</v>
      </c>
      <c r="L413" s="78">
        <f t="shared" si="47"/>
        <v>1.2</v>
      </c>
      <c r="M413" s="45">
        <f t="shared" si="48"/>
        <v>63</v>
      </c>
      <c r="N413" s="363"/>
      <c r="O413" s="363"/>
      <c r="P413" s="363"/>
      <c r="Q413" s="363"/>
      <c r="R413" s="363"/>
      <c r="S413" s="363"/>
      <c r="T413" s="363"/>
      <c r="U413" s="363"/>
      <c r="V413" s="363"/>
      <c r="W413" s="363"/>
      <c r="X413" s="363"/>
      <c r="Y413" s="363"/>
      <c r="Z413" s="363"/>
      <c r="AA413" s="363"/>
      <c r="AB413" s="363"/>
      <c r="AC413" s="363"/>
      <c r="AD413" s="74"/>
    </row>
    <row r="414" spans="1:30" ht="18" customHeight="1">
      <c r="A414" s="81"/>
      <c r="B414" s="97"/>
      <c r="C414" s="98"/>
      <c r="D414" s="42"/>
      <c r="E414" s="43" t="s">
        <v>393</v>
      </c>
      <c r="F414" s="44" t="s">
        <v>298</v>
      </c>
      <c r="G414" s="138">
        <v>2</v>
      </c>
      <c r="H414" s="136">
        <v>30</v>
      </c>
      <c r="I414" s="136">
        <v>30</v>
      </c>
      <c r="J414" s="96">
        <v>40</v>
      </c>
      <c r="K414" s="78">
        <f t="shared" si="46"/>
        <v>1.2</v>
      </c>
      <c r="L414" s="78">
        <f t="shared" si="47"/>
        <v>1.2</v>
      </c>
      <c r="M414" s="45">
        <f t="shared" si="48"/>
        <v>63</v>
      </c>
      <c r="N414" s="363"/>
      <c r="O414" s="363"/>
      <c r="P414" s="363"/>
      <c r="Q414" s="363"/>
      <c r="R414" s="363"/>
      <c r="S414" s="363"/>
      <c r="T414" s="363"/>
      <c r="U414" s="363"/>
      <c r="V414" s="363"/>
      <c r="W414" s="363"/>
      <c r="X414" s="363"/>
      <c r="Y414" s="363"/>
      <c r="Z414" s="363"/>
      <c r="AA414" s="363"/>
      <c r="AB414" s="363"/>
      <c r="AC414" s="363"/>
      <c r="AD414" s="74"/>
    </row>
    <row r="415" spans="1:30" ht="18" customHeight="1">
      <c r="A415" s="81"/>
      <c r="B415" s="62"/>
      <c r="C415" s="98"/>
      <c r="D415" s="42"/>
      <c r="E415" s="43" t="s">
        <v>394</v>
      </c>
      <c r="F415" s="44" t="s">
        <v>157</v>
      </c>
      <c r="G415" s="138">
        <v>2</v>
      </c>
      <c r="H415" s="136">
        <v>15</v>
      </c>
      <c r="I415" s="136">
        <v>30</v>
      </c>
      <c r="J415" s="96">
        <v>40</v>
      </c>
      <c r="K415" s="78">
        <f t="shared" si="46"/>
        <v>1.2</v>
      </c>
      <c r="L415" s="78">
        <f t="shared" si="47"/>
        <v>1.2</v>
      </c>
      <c r="M415" s="45">
        <f t="shared" si="48"/>
        <v>45</v>
      </c>
      <c r="N415" s="363"/>
      <c r="O415" s="363"/>
      <c r="P415" s="363"/>
      <c r="Q415" s="363"/>
      <c r="R415" s="363"/>
      <c r="S415" s="363"/>
      <c r="T415" s="363"/>
      <c r="U415" s="363"/>
      <c r="V415" s="363"/>
      <c r="W415" s="363"/>
      <c r="X415" s="363"/>
      <c r="Y415" s="363"/>
      <c r="Z415" s="363"/>
      <c r="AA415" s="363"/>
      <c r="AB415" s="363"/>
      <c r="AC415" s="363"/>
      <c r="AD415" s="74"/>
    </row>
    <row r="416" spans="1:30" ht="18" customHeight="1">
      <c r="A416" s="81"/>
      <c r="B416" s="62"/>
      <c r="C416" s="98"/>
      <c r="D416" s="42"/>
      <c r="E416" s="43" t="s">
        <v>395</v>
      </c>
      <c r="F416" s="44" t="s">
        <v>157</v>
      </c>
      <c r="G416" s="138">
        <v>2</v>
      </c>
      <c r="H416" s="136"/>
      <c r="I416" s="136">
        <v>15</v>
      </c>
      <c r="J416" s="96">
        <v>40</v>
      </c>
      <c r="K416" s="78">
        <f t="shared" si="46"/>
        <v>0</v>
      </c>
      <c r="L416" s="78">
        <f t="shared" si="47"/>
        <v>1.2</v>
      </c>
      <c r="M416" s="45">
        <f t="shared" si="48"/>
        <v>13.5</v>
      </c>
      <c r="N416" s="363"/>
      <c r="O416" s="363"/>
      <c r="P416" s="363"/>
      <c r="Q416" s="363"/>
      <c r="R416" s="363"/>
      <c r="S416" s="363"/>
      <c r="T416" s="363"/>
      <c r="U416" s="363"/>
      <c r="V416" s="363"/>
      <c r="W416" s="363"/>
      <c r="X416" s="363"/>
      <c r="Y416" s="363"/>
      <c r="Z416" s="363"/>
      <c r="AA416" s="363"/>
      <c r="AB416" s="363"/>
      <c r="AC416" s="363"/>
      <c r="AD416" s="74"/>
    </row>
    <row r="417" spans="1:30" ht="18" customHeight="1">
      <c r="A417" s="81"/>
      <c r="B417" s="62"/>
      <c r="C417" s="98"/>
      <c r="D417" s="42"/>
      <c r="E417" s="43" t="s">
        <v>396</v>
      </c>
      <c r="F417" s="44" t="s">
        <v>260</v>
      </c>
      <c r="G417" s="138">
        <v>2</v>
      </c>
      <c r="H417" s="136">
        <v>33</v>
      </c>
      <c r="I417" s="136"/>
      <c r="J417" s="96">
        <v>60</v>
      </c>
      <c r="K417" s="78">
        <f t="shared" si="46"/>
        <v>1.2</v>
      </c>
      <c r="L417" s="78">
        <f t="shared" si="47"/>
        <v>0</v>
      </c>
      <c r="M417" s="45">
        <f t="shared" si="48"/>
        <v>39.6</v>
      </c>
      <c r="N417" s="363"/>
      <c r="O417" s="363"/>
      <c r="P417" s="363"/>
      <c r="Q417" s="363"/>
      <c r="R417" s="363"/>
      <c r="S417" s="363"/>
      <c r="T417" s="363"/>
      <c r="U417" s="363"/>
      <c r="V417" s="363"/>
      <c r="W417" s="363"/>
      <c r="X417" s="363"/>
      <c r="Y417" s="363"/>
      <c r="Z417" s="363"/>
      <c r="AA417" s="363"/>
      <c r="AB417" s="363"/>
      <c r="AC417" s="363"/>
      <c r="AD417" s="74"/>
    </row>
    <row r="418" spans="1:30" s="183" customFormat="1" ht="18" customHeight="1">
      <c r="A418" s="111"/>
      <c r="B418" s="62"/>
      <c r="C418" s="98"/>
      <c r="D418" s="42"/>
      <c r="E418" s="43" t="s">
        <v>464</v>
      </c>
      <c r="F418" s="44" t="s">
        <v>390</v>
      </c>
      <c r="G418" s="138">
        <v>2</v>
      </c>
      <c r="H418" s="136"/>
      <c r="I418" s="136">
        <v>27</v>
      </c>
      <c r="J418" s="96">
        <v>30</v>
      </c>
      <c r="K418" s="78">
        <f t="shared" si="46"/>
        <v>0</v>
      </c>
      <c r="L418" s="78">
        <f t="shared" si="47"/>
        <v>1.1000000000000001</v>
      </c>
      <c r="M418" s="45">
        <f t="shared" si="48"/>
        <v>22.3</v>
      </c>
      <c r="N418" s="389"/>
      <c r="O418" s="389"/>
      <c r="P418" s="389"/>
      <c r="Q418" s="389"/>
      <c r="R418" s="389"/>
      <c r="S418" s="389"/>
      <c r="T418" s="389"/>
      <c r="U418" s="389"/>
      <c r="V418" s="389"/>
      <c r="W418" s="389"/>
      <c r="X418" s="389"/>
      <c r="Y418" s="389"/>
      <c r="Z418" s="389"/>
      <c r="AA418" s="389"/>
      <c r="AB418" s="389"/>
      <c r="AC418" s="389"/>
      <c r="AD418" s="74"/>
    </row>
    <row r="419" spans="1:30" ht="18" customHeight="1">
      <c r="A419" s="81"/>
      <c r="B419" s="62"/>
      <c r="C419" s="98"/>
      <c r="D419" s="42"/>
      <c r="E419" s="43" t="s">
        <v>465</v>
      </c>
      <c r="F419" s="44" t="s">
        <v>390</v>
      </c>
      <c r="G419" s="138">
        <v>2</v>
      </c>
      <c r="H419" s="136"/>
      <c r="I419" s="136">
        <v>27</v>
      </c>
      <c r="J419" s="96">
        <v>30</v>
      </c>
      <c r="K419" s="78">
        <f t="shared" si="46"/>
        <v>0</v>
      </c>
      <c r="L419" s="78">
        <f t="shared" si="47"/>
        <v>1.1000000000000001</v>
      </c>
      <c r="M419" s="45">
        <f t="shared" si="48"/>
        <v>22.3</v>
      </c>
      <c r="N419" s="363"/>
      <c r="O419" s="363"/>
      <c r="P419" s="363"/>
      <c r="Q419" s="363"/>
      <c r="R419" s="363"/>
      <c r="S419" s="363"/>
      <c r="T419" s="363"/>
      <c r="U419" s="363"/>
      <c r="V419" s="363"/>
      <c r="W419" s="363"/>
      <c r="X419" s="363"/>
      <c r="Y419" s="363"/>
      <c r="Z419" s="363"/>
      <c r="AA419" s="363"/>
      <c r="AB419" s="363"/>
      <c r="AC419" s="363"/>
      <c r="AD419" s="74"/>
    </row>
    <row r="420" spans="1:30" s="170" customFormat="1" ht="18" customHeight="1">
      <c r="A420" s="111"/>
      <c r="B420" s="62"/>
      <c r="C420" s="98"/>
      <c r="D420" s="42"/>
      <c r="E420" s="43" t="s">
        <v>159</v>
      </c>
      <c r="F420" s="44" t="s">
        <v>479</v>
      </c>
      <c r="G420" s="138">
        <v>2</v>
      </c>
      <c r="H420" s="136">
        <v>30</v>
      </c>
      <c r="I420" s="136">
        <v>60</v>
      </c>
      <c r="J420" s="96">
        <v>40</v>
      </c>
      <c r="K420" s="78">
        <f t="shared" si="46"/>
        <v>1.2</v>
      </c>
      <c r="L420" s="78">
        <f t="shared" si="47"/>
        <v>1.2</v>
      </c>
      <c r="M420" s="45">
        <f t="shared" si="48"/>
        <v>90</v>
      </c>
      <c r="N420" s="389"/>
      <c r="O420" s="389"/>
      <c r="P420" s="389"/>
      <c r="Q420" s="389"/>
      <c r="R420" s="389"/>
      <c r="S420" s="389"/>
      <c r="T420" s="389"/>
      <c r="U420" s="389"/>
      <c r="V420" s="389"/>
      <c r="W420" s="389"/>
      <c r="X420" s="389"/>
      <c r="Y420" s="389"/>
      <c r="Z420" s="389"/>
      <c r="AA420" s="389"/>
      <c r="AB420" s="389"/>
      <c r="AC420" s="389"/>
      <c r="AD420" s="74"/>
    </row>
    <row r="421" spans="1:30" s="183" customFormat="1" ht="18" customHeight="1">
      <c r="A421" s="111"/>
      <c r="B421" s="62"/>
      <c r="C421" s="98"/>
      <c r="D421" s="42"/>
      <c r="E421" s="43" t="s">
        <v>159</v>
      </c>
      <c r="F421" s="44" t="s">
        <v>425</v>
      </c>
      <c r="G421" s="138">
        <v>2</v>
      </c>
      <c r="H421" s="136">
        <v>30</v>
      </c>
      <c r="I421" s="136">
        <v>60</v>
      </c>
      <c r="J421" s="96">
        <v>40</v>
      </c>
      <c r="K421" s="78">
        <f t="shared" si="46"/>
        <v>1.2</v>
      </c>
      <c r="L421" s="78">
        <f t="shared" si="47"/>
        <v>1.2</v>
      </c>
      <c r="M421" s="45">
        <f t="shared" si="48"/>
        <v>90</v>
      </c>
      <c r="N421" s="389"/>
      <c r="O421" s="389"/>
      <c r="P421" s="389"/>
      <c r="Q421" s="389"/>
      <c r="R421" s="389"/>
      <c r="S421" s="389"/>
      <c r="T421" s="389"/>
      <c r="U421" s="389"/>
      <c r="V421" s="389"/>
      <c r="W421" s="389"/>
      <c r="X421" s="389"/>
      <c r="Y421" s="389"/>
      <c r="Z421" s="389"/>
      <c r="AA421" s="389"/>
      <c r="AB421" s="389"/>
      <c r="AC421" s="389"/>
      <c r="AD421" s="74"/>
    </row>
    <row r="422" spans="1:30" ht="18" customHeight="1">
      <c r="A422" s="81"/>
      <c r="B422" s="97"/>
      <c r="C422" s="98"/>
      <c r="D422" s="42"/>
      <c r="E422" s="187" t="s">
        <v>379</v>
      </c>
      <c r="F422" s="188" t="s">
        <v>214</v>
      </c>
      <c r="G422" s="194">
        <v>1</v>
      </c>
      <c r="H422" s="189"/>
      <c r="I422" s="189"/>
      <c r="J422" s="190">
        <v>22</v>
      </c>
      <c r="K422" s="78">
        <f t="shared" si="46"/>
        <v>0</v>
      </c>
      <c r="L422" s="78">
        <f t="shared" si="47"/>
        <v>0</v>
      </c>
      <c r="M422" s="45">
        <f t="shared" si="48"/>
        <v>11</v>
      </c>
      <c r="N422" s="363"/>
      <c r="O422" s="363"/>
      <c r="P422" s="363"/>
      <c r="Q422" s="363"/>
      <c r="R422" s="363"/>
      <c r="S422" s="363"/>
      <c r="T422" s="363"/>
      <c r="U422" s="363"/>
      <c r="V422" s="363"/>
      <c r="W422" s="363"/>
      <c r="X422" s="363"/>
      <c r="Y422" s="363"/>
      <c r="Z422" s="363"/>
      <c r="AA422" s="363"/>
      <c r="AB422" s="363"/>
      <c r="AC422" s="363"/>
      <c r="AD422" s="74"/>
    </row>
    <row r="423" spans="1:30" ht="18" customHeight="1">
      <c r="A423" s="94">
        <v>21</v>
      </c>
      <c r="B423" s="258" t="s">
        <v>82</v>
      </c>
      <c r="C423" s="259" t="s">
        <v>114</v>
      </c>
      <c r="D423" s="42">
        <v>20200010701</v>
      </c>
      <c r="E423" s="43" t="s">
        <v>257</v>
      </c>
      <c r="F423" s="44" t="s">
        <v>200</v>
      </c>
      <c r="G423" s="143">
        <v>1</v>
      </c>
      <c r="H423" s="136">
        <v>30</v>
      </c>
      <c r="I423" s="136">
        <v>30</v>
      </c>
      <c r="J423" s="96">
        <v>37</v>
      </c>
      <c r="K423" s="78">
        <f t="shared" si="46"/>
        <v>1.2</v>
      </c>
      <c r="L423" s="78">
        <f t="shared" si="47"/>
        <v>1.2</v>
      </c>
      <c r="M423" s="45">
        <f t="shared" si="48"/>
        <v>63</v>
      </c>
      <c r="N423" s="397">
        <v>64.5</v>
      </c>
      <c r="O423" s="381">
        <v>0</v>
      </c>
      <c r="P423" s="375">
        <f>SUM(M423:M461)+N423+O423</f>
        <v>1452.1</v>
      </c>
      <c r="Q423" s="381">
        <v>42.9</v>
      </c>
      <c r="R423" s="375"/>
      <c r="S423" s="379">
        <v>430</v>
      </c>
      <c r="T423" s="381">
        <v>430</v>
      </c>
      <c r="U423" s="379">
        <v>112</v>
      </c>
      <c r="V423" s="377">
        <v>112</v>
      </c>
      <c r="W423" s="379">
        <v>56</v>
      </c>
      <c r="X423" s="381">
        <v>56</v>
      </c>
      <c r="Y423" s="375">
        <f>ROUND((P423-T423),1)</f>
        <v>1022.1</v>
      </c>
      <c r="Z423" s="383">
        <f>IF(OR(SUM(V423:V461)="",SUM(Q423:Q461)=""),0,IF(OR(SUM(U423:U461)=320,SUM(V423:V461)&gt;0),ROUND((SUM(Q423:Q461)-SUM(V423:V461)),1),0))</f>
        <v>-69.099999999999994</v>
      </c>
      <c r="AA423" s="383">
        <f>IF(OR(SUM(X423:X461)="",SUM(R423:R461)=""),0,IF(OR(SUM(W423:W461)=160,SUM(X423:X461)&gt;0),ROUND((SUM(R423:R461)-SUM(X423:X461)),1),0))</f>
        <v>-56</v>
      </c>
      <c r="AB423" s="401"/>
      <c r="AC423" s="390">
        <f>SUM(Y423:AA461)</f>
        <v>897</v>
      </c>
      <c r="AD423" s="74"/>
    </row>
    <row r="424" spans="1:30" ht="18" customHeight="1">
      <c r="A424" s="81"/>
      <c r="B424" s="97"/>
      <c r="C424" s="98"/>
      <c r="D424" s="42">
        <v>20400156701</v>
      </c>
      <c r="E424" s="43" t="s">
        <v>305</v>
      </c>
      <c r="F424" s="44" t="s">
        <v>246</v>
      </c>
      <c r="G424" s="143">
        <v>1</v>
      </c>
      <c r="H424" s="136">
        <v>15</v>
      </c>
      <c r="I424" s="136">
        <v>60</v>
      </c>
      <c r="J424" s="96">
        <v>13</v>
      </c>
      <c r="K424" s="78">
        <f t="shared" ref="K424:K458" si="49">IF(OR(LEFT(E424,2)="ĐA",LEFT(E424,2)="DA",LEFT(E424,5)="Đồ án",LEFT(E424,5)="Đồán ",LEFT(E424,9)="Sinh hoạt",LEFT(E424,9)="sinh hoạt",LEFT(E424,6)="Cố vấn",LEFT(E424,6)="cố vấn",LEFT(E424,4)="cvht",LEFT(E424,4)="CVHT",LEFT(E424,4)="shcn",LEFT(E424,4)="SHCN"),0,(IF(AND(H424&gt;0,J424&gt;0),IF(J424&gt;60,1.3,IF(J424&gt;35,1.2,1)),0)))</f>
        <v>1</v>
      </c>
      <c r="L424" s="78">
        <f t="shared" ref="L424:L458" si="50">IF(OR(LEFT(E424,2)="ĐA",LEFT(E424,2)="DA",LEFT(E424,5)="Đồ án",LEFT(E424,5)="Đồán "),0,IF(AND(J424&gt;0,I424&gt;0),IF(AND(OR(LEFT(E424,4)="GDQP",LEFT(E424,4)="gdqp",LEFT(E424,19)="Giáo dục quốc phòng"),J424&gt;50),1.3,IF(J424&gt;35,1.2,IF(J424&gt;29,1.1,1))),0))</f>
        <v>1</v>
      </c>
      <c r="M424" s="45">
        <f t="shared" ref="M424:M458" si="51">ROUND(IF(OR(LEFT(E424,2)="ĐA",LEFT(E424,2)="DA",LEFT(E424,5)="Đồ án",LEFT(E424,5)="Đồán "),J424*0.5,(IF(H424&gt;0,H424*K424,"0")+IF(I424&gt;0,(I424*0.75)*L424,"0"))),1)</f>
        <v>60</v>
      </c>
      <c r="N424" s="363"/>
      <c r="O424" s="363"/>
      <c r="P424" s="363"/>
      <c r="Q424" s="363"/>
      <c r="R424" s="363"/>
      <c r="S424" s="363"/>
      <c r="T424" s="363"/>
      <c r="U424" s="363"/>
      <c r="V424" s="363"/>
      <c r="W424" s="363"/>
      <c r="X424" s="363"/>
      <c r="Y424" s="363"/>
      <c r="Z424" s="363"/>
      <c r="AA424" s="363"/>
      <c r="AB424" s="363"/>
      <c r="AC424" s="363"/>
      <c r="AD424" s="74"/>
    </row>
    <row r="425" spans="1:30" ht="18" customHeight="1">
      <c r="A425" s="81"/>
      <c r="B425" s="97"/>
      <c r="C425" s="98"/>
      <c r="D425" s="42">
        <v>21100110901</v>
      </c>
      <c r="E425" s="43" t="s">
        <v>306</v>
      </c>
      <c r="F425" s="44" t="s">
        <v>258</v>
      </c>
      <c r="G425" s="143">
        <v>1</v>
      </c>
      <c r="H425" s="136">
        <v>30</v>
      </c>
      <c r="I425" s="136">
        <v>30</v>
      </c>
      <c r="J425" s="96">
        <v>53</v>
      </c>
      <c r="K425" s="78">
        <f t="shared" si="49"/>
        <v>1.2</v>
      </c>
      <c r="L425" s="78">
        <f t="shared" si="50"/>
        <v>1.2</v>
      </c>
      <c r="M425" s="45">
        <f t="shared" si="51"/>
        <v>63</v>
      </c>
      <c r="N425" s="363"/>
      <c r="O425" s="363"/>
      <c r="P425" s="363"/>
      <c r="Q425" s="363"/>
      <c r="R425" s="363"/>
      <c r="S425" s="363"/>
      <c r="T425" s="363"/>
      <c r="U425" s="363"/>
      <c r="V425" s="363"/>
      <c r="W425" s="363"/>
      <c r="X425" s="363"/>
      <c r="Y425" s="363"/>
      <c r="Z425" s="363"/>
      <c r="AA425" s="363"/>
      <c r="AB425" s="363"/>
      <c r="AC425" s="363"/>
      <c r="AD425" s="74"/>
    </row>
    <row r="426" spans="1:30" ht="18" customHeight="1">
      <c r="A426" s="81"/>
      <c r="B426" s="97"/>
      <c r="C426" s="98"/>
      <c r="D426" s="42">
        <v>21100148301</v>
      </c>
      <c r="E426" s="178" t="s">
        <v>188</v>
      </c>
      <c r="F426" s="253" t="s">
        <v>258</v>
      </c>
      <c r="G426" s="179">
        <v>1</v>
      </c>
      <c r="H426" s="176"/>
      <c r="I426" s="176"/>
      <c r="J426" s="175">
        <v>53</v>
      </c>
      <c r="K426" s="78">
        <f t="shared" si="49"/>
        <v>0</v>
      </c>
      <c r="L426" s="78">
        <f t="shared" si="50"/>
        <v>0</v>
      </c>
      <c r="M426" s="45">
        <f t="shared" si="51"/>
        <v>26.5</v>
      </c>
      <c r="N426" s="363"/>
      <c r="O426" s="363"/>
      <c r="P426" s="363"/>
      <c r="Q426" s="363"/>
      <c r="R426" s="363"/>
      <c r="S426" s="363"/>
      <c r="T426" s="363"/>
      <c r="U426" s="363"/>
      <c r="V426" s="363"/>
      <c r="W426" s="363"/>
      <c r="X426" s="363"/>
      <c r="Y426" s="363"/>
      <c r="Z426" s="363"/>
      <c r="AA426" s="363"/>
      <c r="AB426" s="363"/>
      <c r="AC426" s="363"/>
      <c r="AD426" s="74"/>
    </row>
    <row r="427" spans="1:30" ht="18" customHeight="1">
      <c r="A427" s="81"/>
      <c r="B427" s="97"/>
      <c r="C427" s="98"/>
      <c r="D427" s="42">
        <v>21100148401</v>
      </c>
      <c r="E427" s="42" t="s">
        <v>307</v>
      </c>
      <c r="F427" s="42" t="s">
        <v>258</v>
      </c>
      <c r="G427" s="143">
        <v>1</v>
      </c>
      <c r="H427" s="136">
        <v>15</v>
      </c>
      <c r="I427" s="136">
        <v>30</v>
      </c>
      <c r="J427" s="96">
        <v>53</v>
      </c>
      <c r="K427" s="78">
        <f t="shared" si="49"/>
        <v>1.2</v>
      </c>
      <c r="L427" s="78">
        <f t="shared" si="50"/>
        <v>1.2</v>
      </c>
      <c r="M427" s="45">
        <f t="shared" si="51"/>
        <v>45</v>
      </c>
      <c r="N427" s="363"/>
      <c r="O427" s="363"/>
      <c r="P427" s="363"/>
      <c r="Q427" s="363"/>
      <c r="R427" s="363"/>
      <c r="S427" s="363"/>
      <c r="T427" s="363"/>
      <c r="U427" s="363"/>
      <c r="V427" s="363"/>
      <c r="W427" s="363"/>
      <c r="X427" s="363"/>
      <c r="Y427" s="363"/>
      <c r="Z427" s="363"/>
      <c r="AA427" s="363"/>
      <c r="AB427" s="363"/>
      <c r="AC427" s="363"/>
      <c r="AD427" s="74"/>
    </row>
    <row r="428" spans="1:30" ht="18" customHeight="1">
      <c r="A428" s="81"/>
      <c r="B428" s="97"/>
      <c r="C428" s="98"/>
      <c r="D428" s="42">
        <v>21100149801</v>
      </c>
      <c r="E428" s="42" t="s">
        <v>308</v>
      </c>
      <c r="F428" s="42" t="s">
        <v>167</v>
      </c>
      <c r="G428" s="143">
        <v>1</v>
      </c>
      <c r="H428" s="169">
        <v>26</v>
      </c>
      <c r="I428" s="169">
        <v>26</v>
      </c>
      <c r="J428" s="96">
        <v>37</v>
      </c>
      <c r="K428" s="78">
        <f t="shared" si="49"/>
        <v>1.2</v>
      </c>
      <c r="L428" s="78">
        <f t="shared" si="50"/>
        <v>1.2</v>
      </c>
      <c r="M428" s="45">
        <f t="shared" si="51"/>
        <v>54.6</v>
      </c>
      <c r="N428" s="363"/>
      <c r="O428" s="363"/>
      <c r="P428" s="363"/>
      <c r="Q428" s="363"/>
      <c r="R428" s="363"/>
      <c r="S428" s="363"/>
      <c r="T428" s="363"/>
      <c r="U428" s="363"/>
      <c r="V428" s="363"/>
      <c r="W428" s="363"/>
      <c r="X428" s="363"/>
      <c r="Y428" s="363"/>
      <c r="Z428" s="363"/>
      <c r="AA428" s="363"/>
      <c r="AB428" s="363"/>
      <c r="AC428" s="363"/>
      <c r="AD428" s="74"/>
    </row>
    <row r="429" spans="1:30" ht="18" customHeight="1">
      <c r="A429" s="81"/>
      <c r="B429" s="97"/>
      <c r="C429" s="98"/>
      <c r="D429" s="42">
        <v>21100149802</v>
      </c>
      <c r="E429" s="42" t="s">
        <v>308</v>
      </c>
      <c r="F429" s="42" t="s">
        <v>168</v>
      </c>
      <c r="G429" s="143">
        <v>1</v>
      </c>
      <c r="H429" s="169">
        <v>26</v>
      </c>
      <c r="I429" s="169">
        <v>26</v>
      </c>
      <c r="J429" s="96">
        <v>33</v>
      </c>
      <c r="K429" s="78">
        <f t="shared" si="49"/>
        <v>1</v>
      </c>
      <c r="L429" s="78">
        <f t="shared" si="50"/>
        <v>1.1000000000000001</v>
      </c>
      <c r="M429" s="45">
        <f t="shared" si="51"/>
        <v>47.5</v>
      </c>
      <c r="N429" s="363"/>
      <c r="O429" s="363"/>
      <c r="P429" s="363"/>
      <c r="Q429" s="363"/>
      <c r="R429" s="363"/>
      <c r="S429" s="363"/>
      <c r="T429" s="363"/>
      <c r="U429" s="363"/>
      <c r="V429" s="363"/>
      <c r="W429" s="363"/>
      <c r="X429" s="363"/>
      <c r="Y429" s="363"/>
      <c r="Z429" s="363"/>
      <c r="AA429" s="363"/>
      <c r="AB429" s="363"/>
      <c r="AC429" s="363"/>
      <c r="AD429" s="74"/>
    </row>
    <row r="430" spans="1:30" ht="18" customHeight="1">
      <c r="A430" s="81"/>
      <c r="B430" s="97"/>
      <c r="C430" s="98"/>
      <c r="D430" s="42">
        <v>21100150601</v>
      </c>
      <c r="E430" s="42" t="s">
        <v>307</v>
      </c>
      <c r="F430" s="42" t="s">
        <v>214</v>
      </c>
      <c r="G430" s="143">
        <v>1</v>
      </c>
      <c r="H430" s="136">
        <v>30</v>
      </c>
      <c r="I430" s="136">
        <v>30</v>
      </c>
      <c r="J430" s="96">
        <v>22</v>
      </c>
      <c r="K430" s="78">
        <f t="shared" si="49"/>
        <v>1</v>
      </c>
      <c r="L430" s="78">
        <f t="shared" si="50"/>
        <v>1</v>
      </c>
      <c r="M430" s="45">
        <f t="shared" si="51"/>
        <v>52.5</v>
      </c>
      <c r="N430" s="363"/>
      <c r="O430" s="363"/>
      <c r="P430" s="363"/>
      <c r="Q430" s="363"/>
      <c r="R430" s="363"/>
      <c r="S430" s="363"/>
      <c r="T430" s="363"/>
      <c r="U430" s="363"/>
      <c r="V430" s="363"/>
      <c r="W430" s="363"/>
      <c r="X430" s="363"/>
      <c r="Y430" s="363"/>
      <c r="Z430" s="363"/>
      <c r="AA430" s="363"/>
      <c r="AB430" s="363"/>
      <c r="AC430" s="363"/>
      <c r="AD430" s="74"/>
    </row>
    <row r="431" spans="1:30" ht="18" customHeight="1">
      <c r="A431" s="81"/>
      <c r="B431" s="97"/>
      <c r="C431" s="98"/>
      <c r="D431" s="42">
        <v>41000092801</v>
      </c>
      <c r="E431" s="42" t="s">
        <v>257</v>
      </c>
      <c r="F431" s="42" t="s">
        <v>157</v>
      </c>
      <c r="G431" s="143">
        <v>1</v>
      </c>
      <c r="H431" s="136">
        <v>15</v>
      </c>
      <c r="I431" s="136">
        <v>30</v>
      </c>
      <c r="J431" s="96">
        <v>30</v>
      </c>
      <c r="K431" s="78">
        <f t="shared" si="49"/>
        <v>1</v>
      </c>
      <c r="L431" s="78">
        <f t="shared" si="50"/>
        <v>1.1000000000000001</v>
      </c>
      <c r="M431" s="45">
        <f t="shared" si="51"/>
        <v>39.799999999999997</v>
      </c>
      <c r="N431" s="363"/>
      <c r="O431" s="363"/>
      <c r="P431" s="363"/>
      <c r="Q431" s="363"/>
      <c r="R431" s="363"/>
      <c r="S431" s="363"/>
      <c r="T431" s="363"/>
      <c r="U431" s="363"/>
      <c r="V431" s="363"/>
      <c r="W431" s="363"/>
      <c r="X431" s="363"/>
      <c r="Y431" s="363"/>
      <c r="Z431" s="363"/>
      <c r="AA431" s="363"/>
      <c r="AB431" s="363"/>
      <c r="AC431" s="363"/>
      <c r="AD431" s="74"/>
    </row>
    <row r="432" spans="1:30" ht="18" customHeight="1">
      <c r="A432" s="81"/>
      <c r="B432" s="97"/>
      <c r="C432" s="98"/>
      <c r="D432" s="42" t="s">
        <v>309</v>
      </c>
      <c r="E432" s="42" t="s">
        <v>310</v>
      </c>
      <c r="F432" s="42" t="s">
        <v>214</v>
      </c>
      <c r="G432" s="143">
        <v>1</v>
      </c>
      <c r="H432" s="169">
        <v>13</v>
      </c>
      <c r="I432" s="136"/>
      <c r="J432" s="96">
        <v>22</v>
      </c>
      <c r="K432" s="78">
        <f t="shared" si="49"/>
        <v>0</v>
      </c>
      <c r="L432" s="78">
        <f t="shared" si="50"/>
        <v>0</v>
      </c>
      <c r="M432" s="45">
        <f t="shared" si="51"/>
        <v>0</v>
      </c>
      <c r="N432" s="363"/>
      <c r="O432" s="363"/>
      <c r="P432" s="363"/>
      <c r="Q432" s="363"/>
      <c r="R432" s="363"/>
      <c r="S432" s="363"/>
      <c r="T432" s="363"/>
      <c r="U432" s="363"/>
      <c r="V432" s="363"/>
      <c r="W432" s="363"/>
      <c r="X432" s="363"/>
      <c r="Y432" s="363"/>
      <c r="Z432" s="363"/>
      <c r="AA432" s="363"/>
      <c r="AB432" s="363"/>
      <c r="AC432" s="363"/>
      <c r="AD432" s="74"/>
    </row>
    <row r="433" spans="1:30" ht="18" customHeight="1">
      <c r="A433" s="111"/>
      <c r="B433" s="97"/>
      <c r="C433" s="98"/>
      <c r="D433" s="42">
        <v>20400156901</v>
      </c>
      <c r="E433" s="178" t="s">
        <v>188</v>
      </c>
      <c r="F433" s="253" t="s">
        <v>246</v>
      </c>
      <c r="G433" s="179">
        <v>1</v>
      </c>
      <c r="H433" s="176"/>
      <c r="I433" s="176"/>
      <c r="J433" s="175">
        <v>13</v>
      </c>
      <c r="K433" s="78">
        <f t="shared" si="49"/>
        <v>0</v>
      </c>
      <c r="L433" s="78">
        <f t="shared" si="50"/>
        <v>0</v>
      </c>
      <c r="M433" s="45">
        <f t="shared" si="51"/>
        <v>6.5</v>
      </c>
      <c r="N433" s="389"/>
      <c r="O433" s="389"/>
      <c r="P433" s="389"/>
      <c r="Q433" s="389"/>
      <c r="R433" s="389"/>
      <c r="S433" s="389"/>
      <c r="T433" s="389"/>
      <c r="U433" s="389"/>
      <c r="V433" s="389"/>
      <c r="W433" s="389"/>
      <c r="X433" s="389"/>
      <c r="Y433" s="389"/>
      <c r="Z433" s="389"/>
      <c r="AA433" s="389"/>
      <c r="AB433" s="389"/>
      <c r="AC433" s="389"/>
      <c r="AD433" s="74"/>
    </row>
    <row r="434" spans="1:30" ht="18" customHeight="1">
      <c r="A434" s="111"/>
      <c r="B434" s="97"/>
      <c r="C434" s="98"/>
      <c r="D434" s="42">
        <v>20400138501</v>
      </c>
      <c r="E434" s="42" t="s">
        <v>311</v>
      </c>
      <c r="F434" s="42" t="s">
        <v>161</v>
      </c>
      <c r="G434" s="143">
        <v>1</v>
      </c>
      <c r="H434" s="136">
        <v>15</v>
      </c>
      <c r="I434" s="136">
        <v>60</v>
      </c>
      <c r="J434" s="96">
        <v>10</v>
      </c>
      <c r="K434" s="78">
        <f t="shared" si="49"/>
        <v>1</v>
      </c>
      <c r="L434" s="78">
        <f t="shared" si="50"/>
        <v>1</v>
      </c>
      <c r="M434" s="45">
        <f t="shared" si="51"/>
        <v>60</v>
      </c>
      <c r="N434" s="389"/>
      <c r="O434" s="389"/>
      <c r="P434" s="389"/>
      <c r="Q434" s="389"/>
      <c r="R434" s="389"/>
      <c r="S434" s="389"/>
      <c r="T434" s="389"/>
      <c r="U434" s="389"/>
      <c r="V434" s="389"/>
      <c r="W434" s="389"/>
      <c r="X434" s="389"/>
      <c r="Y434" s="389"/>
      <c r="Z434" s="389"/>
      <c r="AA434" s="389"/>
      <c r="AB434" s="389"/>
      <c r="AC434" s="389"/>
      <c r="AD434" s="74"/>
    </row>
    <row r="435" spans="1:30" ht="18" customHeight="1">
      <c r="A435" s="111"/>
      <c r="B435" s="97"/>
      <c r="C435" s="98"/>
      <c r="D435" s="42" t="s">
        <v>531</v>
      </c>
      <c r="E435" s="42" t="s">
        <v>532</v>
      </c>
      <c r="F435" s="42" t="s">
        <v>533</v>
      </c>
      <c r="G435" s="143">
        <v>1</v>
      </c>
      <c r="H435" s="136"/>
      <c r="I435" s="136">
        <v>15</v>
      </c>
      <c r="J435" s="96"/>
      <c r="K435" s="78">
        <f t="shared" si="49"/>
        <v>0</v>
      </c>
      <c r="L435" s="78">
        <f t="shared" si="50"/>
        <v>0</v>
      </c>
      <c r="M435" s="45">
        <f t="shared" si="51"/>
        <v>0</v>
      </c>
      <c r="N435" s="389"/>
      <c r="O435" s="389"/>
      <c r="P435" s="389"/>
      <c r="Q435" s="389"/>
      <c r="R435" s="389"/>
      <c r="S435" s="389"/>
      <c r="T435" s="389"/>
      <c r="U435" s="389"/>
      <c r="V435" s="389"/>
      <c r="W435" s="389"/>
      <c r="X435" s="389"/>
      <c r="Y435" s="389"/>
      <c r="Z435" s="389"/>
      <c r="AA435" s="389"/>
      <c r="AB435" s="389"/>
      <c r="AC435" s="389"/>
      <c r="AD435" s="74"/>
    </row>
    <row r="436" spans="1:30" s="170" customFormat="1" ht="18" customHeight="1">
      <c r="A436" s="111"/>
      <c r="B436" s="97"/>
      <c r="C436" s="98"/>
      <c r="D436" s="42" t="s">
        <v>534</v>
      </c>
      <c r="E436" s="42" t="s">
        <v>535</v>
      </c>
      <c r="F436" s="42" t="s">
        <v>533</v>
      </c>
      <c r="G436" s="143">
        <v>1</v>
      </c>
      <c r="H436" s="136">
        <v>10</v>
      </c>
      <c r="I436" s="136"/>
      <c r="J436" s="96"/>
      <c r="K436" s="78">
        <f t="shared" si="49"/>
        <v>0</v>
      </c>
      <c r="L436" s="78">
        <f t="shared" si="50"/>
        <v>0</v>
      </c>
      <c r="M436" s="45">
        <f t="shared" si="51"/>
        <v>0</v>
      </c>
      <c r="N436" s="389"/>
      <c r="O436" s="389"/>
      <c r="P436" s="389"/>
      <c r="Q436" s="389"/>
      <c r="R436" s="389"/>
      <c r="S436" s="389"/>
      <c r="T436" s="389"/>
      <c r="U436" s="389"/>
      <c r="V436" s="389"/>
      <c r="W436" s="389"/>
      <c r="X436" s="389"/>
      <c r="Y436" s="389"/>
      <c r="Z436" s="389"/>
      <c r="AA436" s="389"/>
      <c r="AB436" s="389"/>
      <c r="AC436" s="389"/>
      <c r="AD436" s="74"/>
    </row>
    <row r="437" spans="1:30" s="170" customFormat="1" ht="18" customHeight="1">
      <c r="A437" s="111"/>
      <c r="B437" s="97"/>
      <c r="C437" s="98"/>
      <c r="D437" s="42">
        <v>21100148401</v>
      </c>
      <c r="E437" s="42" t="s">
        <v>307</v>
      </c>
      <c r="F437" s="42" t="s">
        <v>167</v>
      </c>
      <c r="G437" s="143">
        <v>2</v>
      </c>
      <c r="H437" s="136">
        <v>15</v>
      </c>
      <c r="I437" s="136"/>
      <c r="J437" s="96">
        <v>70</v>
      </c>
      <c r="K437" s="78">
        <f t="shared" si="49"/>
        <v>1.3</v>
      </c>
      <c r="L437" s="78">
        <f t="shared" si="50"/>
        <v>0</v>
      </c>
      <c r="M437" s="45">
        <f t="shared" si="51"/>
        <v>19.5</v>
      </c>
      <c r="N437" s="389"/>
      <c r="O437" s="389"/>
      <c r="P437" s="389"/>
      <c r="Q437" s="389"/>
      <c r="R437" s="389"/>
      <c r="S437" s="389"/>
      <c r="T437" s="389"/>
      <c r="U437" s="389"/>
      <c r="V437" s="389"/>
      <c r="W437" s="389"/>
      <c r="X437" s="389"/>
      <c r="Y437" s="389"/>
      <c r="Z437" s="389"/>
      <c r="AA437" s="389"/>
      <c r="AB437" s="389"/>
      <c r="AC437" s="389"/>
      <c r="AD437" s="74"/>
    </row>
    <row r="438" spans="1:30" s="263" customFormat="1" ht="18" customHeight="1">
      <c r="A438" s="111"/>
      <c r="B438" s="97"/>
      <c r="C438" s="98"/>
      <c r="D438" s="42">
        <v>21100148401</v>
      </c>
      <c r="E438" s="42" t="s">
        <v>536</v>
      </c>
      <c r="F438" s="42" t="s">
        <v>167</v>
      </c>
      <c r="G438" s="143">
        <v>2</v>
      </c>
      <c r="H438" s="136"/>
      <c r="I438" s="136">
        <v>30</v>
      </c>
      <c r="J438" s="96">
        <v>37</v>
      </c>
      <c r="K438" s="78">
        <f t="shared" si="49"/>
        <v>0</v>
      </c>
      <c r="L438" s="78">
        <f t="shared" si="50"/>
        <v>1.2</v>
      </c>
      <c r="M438" s="45">
        <f t="shared" si="51"/>
        <v>27</v>
      </c>
      <c r="N438" s="389"/>
      <c r="O438" s="389"/>
      <c r="P438" s="389"/>
      <c r="Q438" s="389"/>
      <c r="R438" s="389"/>
      <c r="S438" s="389"/>
      <c r="T438" s="389"/>
      <c r="U438" s="389"/>
      <c r="V438" s="389"/>
      <c r="W438" s="389"/>
      <c r="X438" s="389"/>
      <c r="Y438" s="389"/>
      <c r="Z438" s="389"/>
      <c r="AA438" s="389"/>
      <c r="AB438" s="389"/>
      <c r="AC438" s="389"/>
      <c r="AD438" s="74"/>
    </row>
    <row r="439" spans="1:30" s="263" customFormat="1" ht="18" customHeight="1">
      <c r="A439" s="111"/>
      <c r="B439" s="97"/>
      <c r="C439" s="98"/>
      <c r="D439" s="42">
        <v>21100148401</v>
      </c>
      <c r="E439" s="42" t="s">
        <v>537</v>
      </c>
      <c r="F439" s="42" t="s">
        <v>167</v>
      </c>
      <c r="G439" s="143">
        <v>2</v>
      </c>
      <c r="H439" s="136"/>
      <c r="I439" s="136">
        <v>30</v>
      </c>
      <c r="J439" s="96">
        <v>33</v>
      </c>
      <c r="K439" s="78">
        <f t="shared" si="49"/>
        <v>0</v>
      </c>
      <c r="L439" s="78">
        <f t="shared" si="50"/>
        <v>1.1000000000000001</v>
      </c>
      <c r="M439" s="45">
        <f t="shared" si="51"/>
        <v>24.8</v>
      </c>
      <c r="N439" s="389"/>
      <c r="O439" s="389"/>
      <c r="P439" s="389"/>
      <c r="Q439" s="389"/>
      <c r="R439" s="389"/>
      <c r="S439" s="389"/>
      <c r="T439" s="389"/>
      <c r="U439" s="389"/>
      <c r="V439" s="389"/>
      <c r="W439" s="389"/>
      <c r="X439" s="389"/>
      <c r="Y439" s="389"/>
      <c r="Z439" s="389"/>
      <c r="AA439" s="389"/>
      <c r="AB439" s="389"/>
      <c r="AC439" s="389"/>
      <c r="AD439" s="74"/>
    </row>
    <row r="440" spans="1:30" s="263" customFormat="1" ht="18" customHeight="1">
      <c r="A440" s="111"/>
      <c r="B440" s="97"/>
      <c r="C440" s="98"/>
      <c r="D440" s="42">
        <v>21100148601</v>
      </c>
      <c r="E440" s="42" t="s">
        <v>265</v>
      </c>
      <c r="F440" s="42" t="s">
        <v>258</v>
      </c>
      <c r="G440" s="143">
        <v>2</v>
      </c>
      <c r="H440" s="136">
        <v>30</v>
      </c>
      <c r="I440" s="136">
        <v>30</v>
      </c>
      <c r="J440" s="96">
        <v>52</v>
      </c>
      <c r="K440" s="78">
        <f t="shared" si="49"/>
        <v>1.2</v>
      </c>
      <c r="L440" s="78">
        <f t="shared" si="50"/>
        <v>1.2</v>
      </c>
      <c r="M440" s="45">
        <f t="shared" si="51"/>
        <v>63</v>
      </c>
      <c r="N440" s="389"/>
      <c r="O440" s="389"/>
      <c r="P440" s="389"/>
      <c r="Q440" s="389"/>
      <c r="R440" s="389"/>
      <c r="S440" s="389"/>
      <c r="T440" s="389"/>
      <c r="U440" s="389"/>
      <c r="V440" s="389"/>
      <c r="W440" s="389"/>
      <c r="X440" s="389"/>
      <c r="Y440" s="389"/>
      <c r="Z440" s="389"/>
      <c r="AA440" s="389"/>
      <c r="AB440" s="389"/>
      <c r="AC440" s="389"/>
      <c r="AD440" s="74"/>
    </row>
    <row r="441" spans="1:30" s="263" customFormat="1" ht="18" customHeight="1">
      <c r="A441" s="111"/>
      <c r="B441" s="97"/>
      <c r="C441" s="98"/>
      <c r="D441" s="42">
        <v>21100150301</v>
      </c>
      <c r="E441" s="42" t="s">
        <v>402</v>
      </c>
      <c r="F441" s="42" t="s">
        <v>167</v>
      </c>
      <c r="G441" s="143">
        <v>2</v>
      </c>
      <c r="H441" s="136">
        <v>30</v>
      </c>
      <c r="I441" s="136"/>
      <c r="J441" s="96">
        <v>70</v>
      </c>
      <c r="K441" s="78">
        <f t="shared" si="49"/>
        <v>1.3</v>
      </c>
      <c r="L441" s="78">
        <f t="shared" si="50"/>
        <v>0</v>
      </c>
      <c r="M441" s="45">
        <f t="shared" si="51"/>
        <v>39</v>
      </c>
      <c r="N441" s="389"/>
      <c r="O441" s="389"/>
      <c r="P441" s="389"/>
      <c r="Q441" s="389"/>
      <c r="R441" s="389"/>
      <c r="S441" s="389"/>
      <c r="T441" s="389"/>
      <c r="U441" s="389"/>
      <c r="V441" s="389"/>
      <c r="W441" s="389"/>
      <c r="X441" s="389"/>
      <c r="Y441" s="389"/>
      <c r="Z441" s="389"/>
      <c r="AA441" s="389"/>
      <c r="AB441" s="389"/>
      <c r="AC441" s="389"/>
      <c r="AD441" s="74"/>
    </row>
    <row r="442" spans="1:30" s="263" customFormat="1" ht="18" customHeight="1">
      <c r="A442" s="111"/>
      <c r="B442" s="97"/>
      <c r="C442" s="98"/>
      <c r="D442" s="42">
        <v>21100150301</v>
      </c>
      <c r="E442" s="42" t="s">
        <v>538</v>
      </c>
      <c r="F442" s="42" t="s">
        <v>167</v>
      </c>
      <c r="G442" s="143">
        <v>2</v>
      </c>
      <c r="H442" s="136"/>
      <c r="I442" s="136">
        <v>30</v>
      </c>
      <c r="J442" s="96">
        <v>37</v>
      </c>
      <c r="K442" s="78">
        <f t="shared" si="49"/>
        <v>0</v>
      </c>
      <c r="L442" s="78">
        <f t="shared" si="50"/>
        <v>1.2</v>
      </c>
      <c r="M442" s="45">
        <f t="shared" si="51"/>
        <v>27</v>
      </c>
      <c r="N442" s="389"/>
      <c r="O442" s="389"/>
      <c r="P442" s="389"/>
      <c r="Q442" s="389"/>
      <c r="R442" s="389"/>
      <c r="S442" s="389"/>
      <c r="T442" s="389"/>
      <c r="U442" s="389"/>
      <c r="V442" s="389"/>
      <c r="W442" s="389"/>
      <c r="X442" s="389"/>
      <c r="Y442" s="389"/>
      <c r="Z442" s="389"/>
      <c r="AA442" s="389"/>
      <c r="AB442" s="389"/>
      <c r="AC442" s="389"/>
      <c r="AD442" s="74"/>
    </row>
    <row r="443" spans="1:30" s="263" customFormat="1" ht="18" customHeight="1">
      <c r="A443" s="111"/>
      <c r="B443" s="97"/>
      <c r="C443" s="98"/>
      <c r="D443" s="42">
        <v>21100150301</v>
      </c>
      <c r="E443" s="42" t="s">
        <v>539</v>
      </c>
      <c r="F443" s="42" t="s">
        <v>167</v>
      </c>
      <c r="G443" s="143">
        <v>2</v>
      </c>
      <c r="H443" s="136"/>
      <c r="I443" s="136">
        <v>30</v>
      </c>
      <c r="J443" s="96">
        <v>33</v>
      </c>
      <c r="K443" s="78">
        <f t="shared" si="49"/>
        <v>0</v>
      </c>
      <c r="L443" s="78">
        <f t="shared" si="50"/>
        <v>1.1000000000000001</v>
      </c>
      <c r="M443" s="45">
        <f t="shared" si="51"/>
        <v>24.8</v>
      </c>
      <c r="N443" s="389"/>
      <c r="O443" s="389"/>
      <c r="P443" s="389"/>
      <c r="Q443" s="389"/>
      <c r="R443" s="389"/>
      <c r="S443" s="389"/>
      <c r="T443" s="389"/>
      <c r="U443" s="389"/>
      <c r="V443" s="389"/>
      <c r="W443" s="389"/>
      <c r="X443" s="389"/>
      <c r="Y443" s="389"/>
      <c r="Z443" s="389"/>
      <c r="AA443" s="389"/>
      <c r="AB443" s="389"/>
      <c r="AC443" s="389"/>
      <c r="AD443" s="74"/>
    </row>
    <row r="444" spans="1:30" s="263" customFormat="1" ht="18" customHeight="1">
      <c r="A444" s="111"/>
      <c r="B444" s="97"/>
      <c r="C444" s="98"/>
      <c r="D444" s="42">
        <v>21100150501</v>
      </c>
      <c r="E444" s="187" t="s">
        <v>379</v>
      </c>
      <c r="F444" s="187" t="s">
        <v>167</v>
      </c>
      <c r="G444" s="187">
        <v>2</v>
      </c>
      <c r="H444" s="282"/>
      <c r="I444" s="282"/>
      <c r="J444" s="187">
        <v>70</v>
      </c>
      <c r="K444" s="78">
        <f t="shared" si="49"/>
        <v>0</v>
      </c>
      <c r="L444" s="78">
        <f t="shared" si="50"/>
        <v>0</v>
      </c>
      <c r="M444" s="45">
        <f t="shared" si="51"/>
        <v>35</v>
      </c>
      <c r="N444" s="389"/>
      <c r="O444" s="389"/>
      <c r="P444" s="389"/>
      <c r="Q444" s="389"/>
      <c r="R444" s="389"/>
      <c r="S444" s="389"/>
      <c r="T444" s="389"/>
      <c r="U444" s="389"/>
      <c r="V444" s="389"/>
      <c r="W444" s="389"/>
      <c r="X444" s="389"/>
      <c r="Y444" s="389"/>
      <c r="Z444" s="389"/>
      <c r="AA444" s="389"/>
      <c r="AB444" s="389"/>
      <c r="AC444" s="389"/>
      <c r="AD444" s="74"/>
    </row>
    <row r="445" spans="1:30" s="263" customFormat="1" ht="18" customHeight="1">
      <c r="A445" s="111"/>
      <c r="B445" s="97"/>
      <c r="C445" s="98"/>
      <c r="D445" s="42">
        <v>21100151201</v>
      </c>
      <c r="E445" s="42" t="s">
        <v>305</v>
      </c>
      <c r="F445" s="42" t="s">
        <v>214</v>
      </c>
      <c r="G445" s="143">
        <v>2</v>
      </c>
      <c r="H445" s="136">
        <v>15</v>
      </c>
      <c r="I445" s="136">
        <v>30</v>
      </c>
      <c r="J445" s="96">
        <v>22</v>
      </c>
      <c r="K445" s="78">
        <f t="shared" si="49"/>
        <v>1</v>
      </c>
      <c r="L445" s="78">
        <f t="shared" si="50"/>
        <v>1</v>
      </c>
      <c r="M445" s="45">
        <f t="shared" si="51"/>
        <v>37.5</v>
      </c>
      <c r="N445" s="389"/>
      <c r="O445" s="389"/>
      <c r="P445" s="389"/>
      <c r="Q445" s="389"/>
      <c r="R445" s="389"/>
      <c r="S445" s="389"/>
      <c r="T445" s="389"/>
      <c r="U445" s="389"/>
      <c r="V445" s="389"/>
      <c r="W445" s="389"/>
      <c r="X445" s="389"/>
      <c r="Y445" s="389"/>
      <c r="Z445" s="389"/>
      <c r="AA445" s="389"/>
      <c r="AB445" s="389"/>
      <c r="AC445" s="389"/>
      <c r="AD445" s="74"/>
    </row>
    <row r="446" spans="1:30" s="263" customFormat="1" ht="18" customHeight="1">
      <c r="A446" s="111"/>
      <c r="B446" s="97"/>
      <c r="C446" s="98"/>
      <c r="D446" s="42">
        <v>21100151301</v>
      </c>
      <c r="E446" s="42" t="s">
        <v>398</v>
      </c>
      <c r="F446" s="42" t="s">
        <v>214</v>
      </c>
      <c r="G446" s="143">
        <v>2</v>
      </c>
      <c r="H446" s="136">
        <v>15</v>
      </c>
      <c r="I446" s="136">
        <v>30</v>
      </c>
      <c r="J446" s="96">
        <v>22</v>
      </c>
      <c r="K446" s="78">
        <f t="shared" si="49"/>
        <v>1</v>
      </c>
      <c r="L446" s="78">
        <f t="shared" si="50"/>
        <v>1</v>
      </c>
      <c r="M446" s="45">
        <f t="shared" si="51"/>
        <v>37.5</v>
      </c>
      <c r="N446" s="389"/>
      <c r="O446" s="389"/>
      <c r="P446" s="389"/>
      <c r="Q446" s="389"/>
      <c r="R446" s="389"/>
      <c r="S446" s="389"/>
      <c r="T446" s="389"/>
      <c r="U446" s="389"/>
      <c r="V446" s="389"/>
      <c r="W446" s="389"/>
      <c r="X446" s="389"/>
      <c r="Y446" s="389"/>
      <c r="Z446" s="389"/>
      <c r="AA446" s="389"/>
      <c r="AB446" s="389"/>
      <c r="AC446" s="389"/>
      <c r="AD446" s="74"/>
    </row>
    <row r="447" spans="1:30" s="263" customFormat="1" ht="18" customHeight="1">
      <c r="A447" s="111"/>
      <c r="B447" s="97"/>
      <c r="C447" s="98"/>
      <c r="D447" s="42">
        <v>41000126301</v>
      </c>
      <c r="E447" s="42" t="s">
        <v>275</v>
      </c>
      <c r="F447" s="42" t="s">
        <v>157</v>
      </c>
      <c r="G447" s="143">
        <v>2</v>
      </c>
      <c r="H447" s="136">
        <v>15</v>
      </c>
      <c r="I447" s="136">
        <v>30</v>
      </c>
      <c r="J447" s="96">
        <v>30</v>
      </c>
      <c r="K447" s="78">
        <f t="shared" si="49"/>
        <v>1</v>
      </c>
      <c r="L447" s="78">
        <f t="shared" si="50"/>
        <v>1.1000000000000001</v>
      </c>
      <c r="M447" s="45">
        <f t="shared" si="51"/>
        <v>39.799999999999997</v>
      </c>
      <c r="N447" s="389"/>
      <c r="O447" s="389"/>
      <c r="P447" s="389"/>
      <c r="Q447" s="389"/>
      <c r="R447" s="389"/>
      <c r="S447" s="389"/>
      <c r="T447" s="389"/>
      <c r="U447" s="389"/>
      <c r="V447" s="389"/>
      <c r="W447" s="389"/>
      <c r="X447" s="389"/>
      <c r="Y447" s="389"/>
      <c r="Z447" s="389"/>
      <c r="AA447" s="389"/>
      <c r="AB447" s="389"/>
      <c r="AC447" s="389"/>
      <c r="AD447" s="74"/>
    </row>
    <row r="448" spans="1:30" s="263" customFormat="1" ht="18" customHeight="1">
      <c r="A448" s="111"/>
      <c r="B448" s="97"/>
      <c r="C448" s="98"/>
      <c r="D448" s="42">
        <v>71400175201</v>
      </c>
      <c r="E448" s="42" t="s">
        <v>307</v>
      </c>
      <c r="F448" s="42" t="s">
        <v>240</v>
      </c>
      <c r="G448" s="143">
        <v>2</v>
      </c>
      <c r="H448" s="136">
        <v>15</v>
      </c>
      <c r="I448" s="136"/>
      <c r="J448" s="96">
        <v>80</v>
      </c>
      <c r="K448" s="78">
        <f t="shared" si="49"/>
        <v>1.3</v>
      </c>
      <c r="L448" s="78">
        <f t="shared" si="50"/>
        <v>0</v>
      </c>
      <c r="M448" s="45">
        <f t="shared" si="51"/>
        <v>19.5</v>
      </c>
      <c r="N448" s="389"/>
      <c r="O448" s="389"/>
      <c r="P448" s="389"/>
      <c r="Q448" s="389"/>
      <c r="R448" s="389"/>
      <c r="S448" s="389"/>
      <c r="T448" s="389"/>
      <c r="U448" s="389"/>
      <c r="V448" s="389"/>
      <c r="W448" s="389"/>
      <c r="X448" s="389"/>
      <c r="Y448" s="389"/>
      <c r="Z448" s="389"/>
      <c r="AA448" s="389"/>
      <c r="AB448" s="389"/>
      <c r="AC448" s="389"/>
      <c r="AD448" s="74"/>
    </row>
    <row r="449" spans="1:30" s="263" customFormat="1" ht="18" customHeight="1">
      <c r="A449" s="111"/>
      <c r="B449" s="97"/>
      <c r="C449" s="98"/>
      <c r="D449" s="42">
        <v>71400175201</v>
      </c>
      <c r="E449" s="42" t="s">
        <v>536</v>
      </c>
      <c r="F449" s="42" t="s">
        <v>240</v>
      </c>
      <c r="G449" s="143">
        <v>2</v>
      </c>
      <c r="H449" s="136"/>
      <c r="I449" s="136">
        <v>30</v>
      </c>
      <c r="J449" s="96">
        <v>32</v>
      </c>
      <c r="K449" s="78">
        <f t="shared" si="49"/>
        <v>0</v>
      </c>
      <c r="L449" s="78">
        <f t="shared" si="50"/>
        <v>1.1000000000000001</v>
      </c>
      <c r="M449" s="45">
        <f t="shared" si="51"/>
        <v>24.8</v>
      </c>
      <c r="N449" s="389"/>
      <c r="O449" s="389"/>
      <c r="P449" s="389"/>
      <c r="Q449" s="389"/>
      <c r="R449" s="389"/>
      <c r="S449" s="389"/>
      <c r="T449" s="389"/>
      <c r="U449" s="389"/>
      <c r="V449" s="389"/>
      <c r="W449" s="389"/>
      <c r="X449" s="389"/>
      <c r="Y449" s="389"/>
      <c r="Z449" s="389"/>
      <c r="AA449" s="389"/>
      <c r="AB449" s="389"/>
      <c r="AC449" s="389"/>
      <c r="AD449" s="74"/>
    </row>
    <row r="450" spans="1:30" s="263" customFormat="1" ht="18" customHeight="1">
      <c r="A450" s="111"/>
      <c r="B450" s="97"/>
      <c r="C450" s="98"/>
      <c r="D450" s="42">
        <v>71400175201</v>
      </c>
      <c r="E450" s="42" t="s">
        <v>537</v>
      </c>
      <c r="F450" s="42" t="s">
        <v>240</v>
      </c>
      <c r="G450" s="143">
        <v>2</v>
      </c>
      <c r="H450" s="136"/>
      <c r="I450" s="136">
        <v>30</v>
      </c>
      <c r="J450" s="96">
        <v>48</v>
      </c>
      <c r="K450" s="78">
        <f t="shared" si="49"/>
        <v>0</v>
      </c>
      <c r="L450" s="78">
        <f t="shared" si="50"/>
        <v>1.2</v>
      </c>
      <c r="M450" s="45">
        <f t="shared" si="51"/>
        <v>27</v>
      </c>
      <c r="N450" s="389"/>
      <c r="O450" s="389"/>
      <c r="P450" s="389"/>
      <c r="Q450" s="389"/>
      <c r="R450" s="389"/>
      <c r="S450" s="389"/>
      <c r="T450" s="389"/>
      <c r="U450" s="389"/>
      <c r="V450" s="389"/>
      <c r="W450" s="389"/>
      <c r="X450" s="389"/>
      <c r="Y450" s="389"/>
      <c r="Z450" s="389"/>
      <c r="AA450" s="389"/>
      <c r="AB450" s="389"/>
      <c r="AC450" s="389"/>
      <c r="AD450" s="74"/>
    </row>
    <row r="451" spans="1:30" s="263" customFormat="1" ht="18" customHeight="1">
      <c r="A451" s="111"/>
      <c r="B451" s="97"/>
      <c r="C451" s="98"/>
      <c r="D451" s="42">
        <v>71400176301</v>
      </c>
      <c r="E451" s="42" t="s">
        <v>332</v>
      </c>
      <c r="F451" s="42" t="s">
        <v>241</v>
      </c>
      <c r="G451" s="143">
        <v>2</v>
      </c>
      <c r="H451" s="136">
        <v>30</v>
      </c>
      <c r="I451" s="136">
        <v>30</v>
      </c>
      <c r="J451" s="96">
        <v>47</v>
      </c>
      <c r="K451" s="78">
        <f t="shared" si="49"/>
        <v>1.2</v>
      </c>
      <c r="L451" s="78">
        <f t="shared" si="50"/>
        <v>1.2</v>
      </c>
      <c r="M451" s="45">
        <f t="shared" si="51"/>
        <v>63</v>
      </c>
      <c r="N451" s="389"/>
      <c r="O451" s="389"/>
      <c r="P451" s="389"/>
      <c r="Q451" s="389"/>
      <c r="R451" s="389"/>
      <c r="S451" s="389"/>
      <c r="T451" s="389"/>
      <c r="U451" s="389"/>
      <c r="V451" s="389"/>
      <c r="W451" s="389"/>
      <c r="X451" s="389"/>
      <c r="Y451" s="389"/>
      <c r="Z451" s="389"/>
      <c r="AA451" s="389"/>
      <c r="AB451" s="389"/>
      <c r="AC451" s="389"/>
      <c r="AD451" s="74"/>
    </row>
    <row r="452" spans="1:30" s="263" customFormat="1" ht="18" customHeight="1">
      <c r="A452" s="111"/>
      <c r="B452" s="97"/>
      <c r="C452" s="98"/>
      <c r="D452" s="42" t="s">
        <v>309</v>
      </c>
      <c r="E452" s="42" t="s">
        <v>216</v>
      </c>
      <c r="F452" s="42" t="s">
        <v>214</v>
      </c>
      <c r="G452" s="143">
        <v>2</v>
      </c>
      <c r="H452" s="136"/>
      <c r="I452" s="136"/>
      <c r="J452" s="96"/>
      <c r="K452" s="78">
        <f t="shared" si="49"/>
        <v>0</v>
      </c>
      <c r="L452" s="78">
        <f t="shared" si="50"/>
        <v>0</v>
      </c>
      <c r="M452" s="45">
        <f t="shared" si="51"/>
        <v>0</v>
      </c>
      <c r="N452" s="389"/>
      <c r="O452" s="389"/>
      <c r="P452" s="389"/>
      <c r="Q452" s="389"/>
      <c r="R452" s="389"/>
      <c r="S452" s="389"/>
      <c r="T452" s="389"/>
      <c r="U452" s="389"/>
      <c r="V452" s="389"/>
      <c r="W452" s="389"/>
      <c r="X452" s="389"/>
      <c r="Y452" s="389"/>
      <c r="Z452" s="389"/>
      <c r="AA452" s="389"/>
      <c r="AB452" s="389"/>
      <c r="AC452" s="389"/>
      <c r="AD452" s="74"/>
    </row>
    <row r="453" spans="1:30" s="170" customFormat="1" ht="18" customHeight="1">
      <c r="A453" s="111"/>
      <c r="B453" s="97"/>
      <c r="C453" s="98"/>
      <c r="D453" s="42">
        <v>21100119923</v>
      </c>
      <c r="E453" s="42" t="s">
        <v>159</v>
      </c>
      <c r="F453" s="42" t="s">
        <v>540</v>
      </c>
      <c r="G453" s="143">
        <v>2</v>
      </c>
      <c r="H453" s="136">
        <v>30</v>
      </c>
      <c r="I453" s="136"/>
      <c r="J453" s="96">
        <v>59</v>
      </c>
      <c r="K453" s="78">
        <f t="shared" si="49"/>
        <v>1.2</v>
      </c>
      <c r="L453" s="78">
        <f t="shared" si="50"/>
        <v>0</v>
      </c>
      <c r="M453" s="45">
        <f t="shared" si="51"/>
        <v>36</v>
      </c>
      <c r="N453" s="389"/>
      <c r="O453" s="389"/>
      <c r="P453" s="389"/>
      <c r="Q453" s="389"/>
      <c r="R453" s="389"/>
      <c r="S453" s="389"/>
      <c r="T453" s="389"/>
      <c r="U453" s="389"/>
      <c r="V453" s="389"/>
      <c r="W453" s="389"/>
      <c r="X453" s="389"/>
      <c r="Y453" s="389"/>
      <c r="Z453" s="389"/>
      <c r="AA453" s="389"/>
      <c r="AB453" s="389"/>
      <c r="AC453" s="389"/>
      <c r="AD453" s="74"/>
    </row>
    <row r="454" spans="1:30" ht="18" customHeight="1">
      <c r="A454" s="111"/>
      <c r="B454" s="97"/>
      <c r="C454" s="98"/>
      <c r="D454" s="42">
        <v>21100119923</v>
      </c>
      <c r="E454" s="42" t="s">
        <v>541</v>
      </c>
      <c r="F454" s="42" t="s">
        <v>540</v>
      </c>
      <c r="G454" s="143">
        <v>2</v>
      </c>
      <c r="H454" s="136"/>
      <c r="I454" s="136">
        <v>60</v>
      </c>
      <c r="J454" s="96">
        <v>30</v>
      </c>
      <c r="K454" s="78">
        <f t="shared" si="49"/>
        <v>0</v>
      </c>
      <c r="L454" s="78">
        <f t="shared" si="50"/>
        <v>1.1000000000000001</v>
      </c>
      <c r="M454" s="45">
        <f t="shared" si="51"/>
        <v>49.5</v>
      </c>
      <c r="N454" s="389"/>
      <c r="O454" s="389"/>
      <c r="P454" s="389"/>
      <c r="Q454" s="389"/>
      <c r="R454" s="389"/>
      <c r="S454" s="389"/>
      <c r="T454" s="389"/>
      <c r="U454" s="389"/>
      <c r="V454" s="389"/>
      <c r="W454" s="389"/>
      <c r="X454" s="389"/>
      <c r="Y454" s="389"/>
      <c r="Z454" s="389"/>
      <c r="AA454" s="389"/>
      <c r="AB454" s="389"/>
      <c r="AC454" s="389"/>
      <c r="AD454" s="74"/>
    </row>
    <row r="455" spans="1:30" ht="18" customHeight="1">
      <c r="A455" s="111"/>
      <c r="B455" s="97"/>
      <c r="C455" s="98"/>
      <c r="D455" s="42">
        <v>21100119923</v>
      </c>
      <c r="E455" s="42" t="s">
        <v>542</v>
      </c>
      <c r="F455" s="42" t="s">
        <v>540</v>
      </c>
      <c r="G455" s="143">
        <v>2</v>
      </c>
      <c r="H455" s="136"/>
      <c r="I455" s="136">
        <v>60</v>
      </c>
      <c r="J455" s="96">
        <v>29</v>
      </c>
      <c r="K455" s="78">
        <f t="shared" si="49"/>
        <v>0</v>
      </c>
      <c r="L455" s="78">
        <f t="shared" si="50"/>
        <v>1</v>
      </c>
      <c r="M455" s="45">
        <f t="shared" si="51"/>
        <v>45</v>
      </c>
      <c r="N455" s="389"/>
      <c r="O455" s="389"/>
      <c r="P455" s="389"/>
      <c r="Q455" s="389"/>
      <c r="R455" s="389"/>
      <c r="S455" s="389"/>
      <c r="T455" s="389"/>
      <c r="U455" s="389"/>
      <c r="V455" s="389"/>
      <c r="W455" s="389"/>
      <c r="X455" s="389"/>
      <c r="Y455" s="389"/>
      <c r="Z455" s="389"/>
      <c r="AA455" s="389"/>
      <c r="AB455" s="389"/>
      <c r="AC455" s="389"/>
      <c r="AD455" s="74"/>
    </row>
    <row r="456" spans="1:30" s="203" customFormat="1" ht="18" customHeight="1">
      <c r="A456" s="111"/>
      <c r="B456" s="97"/>
      <c r="C456" s="98"/>
      <c r="D456" s="42">
        <v>21100119905</v>
      </c>
      <c r="E456" s="42" t="s">
        <v>542</v>
      </c>
      <c r="F456" s="42" t="s">
        <v>543</v>
      </c>
      <c r="G456" s="143">
        <v>2</v>
      </c>
      <c r="H456" s="136"/>
      <c r="I456" s="136">
        <v>60</v>
      </c>
      <c r="J456" s="96">
        <v>32</v>
      </c>
      <c r="K456" s="78">
        <f t="shared" si="49"/>
        <v>0</v>
      </c>
      <c r="L456" s="78">
        <f t="shared" si="50"/>
        <v>1.1000000000000001</v>
      </c>
      <c r="M456" s="45">
        <f t="shared" si="51"/>
        <v>49.5</v>
      </c>
      <c r="N456" s="389"/>
      <c r="O456" s="389"/>
      <c r="P456" s="389"/>
      <c r="Q456" s="389"/>
      <c r="R456" s="389"/>
      <c r="S456" s="389"/>
      <c r="T456" s="389"/>
      <c r="U456" s="389"/>
      <c r="V456" s="389"/>
      <c r="W456" s="389"/>
      <c r="X456" s="389"/>
      <c r="Y456" s="389"/>
      <c r="Z456" s="389"/>
      <c r="AA456" s="389"/>
      <c r="AB456" s="389"/>
      <c r="AC456" s="389"/>
      <c r="AD456" s="74"/>
    </row>
    <row r="457" spans="1:30" ht="18" customHeight="1">
      <c r="A457" s="81"/>
      <c r="B457" s="97"/>
      <c r="C457" s="98"/>
      <c r="D457" s="42">
        <v>21100094501</v>
      </c>
      <c r="E457" s="42" t="s">
        <v>277</v>
      </c>
      <c r="F457" s="42" t="s">
        <v>144</v>
      </c>
      <c r="G457" s="143">
        <v>2</v>
      </c>
      <c r="H457" s="136">
        <v>30</v>
      </c>
      <c r="I457" s="136">
        <v>60</v>
      </c>
      <c r="J457" s="96">
        <v>57</v>
      </c>
      <c r="K457" s="78">
        <f t="shared" si="49"/>
        <v>1.2</v>
      </c>
      <c r="L457" s="78">
        <f t="shared" si="50"/>
        <v>1.2</v>
      </c>
      <c r="M457" s="45">
        <f t="shared" si="51"/>
        <v>90</v>
      </c>
      <c r="N457" s="363"/>
      <c r="O457" s="363"/>
      <c r="P457" s="363"/>
      <c r="Q457" s="363"/>
      <c r="R457" s="363"/>
      <c r="S457" s="363"/>
      <c r="T457" s="363"/>
      <c r="U457" s="363"/>
      <c r="V457" s="363"/>
      <c r="W457" s="363"/>
      <c r="X457" s="363"/>
      <c r="Y457" s="363"/>
      <c r="Z457" s="363"/>
      <c r="AA457" s="363"/>
      <c r="AB457" s="363"/>
      <c r="AC457" s="363"/>
      <c r="AD457" s="74"/>
    </row>
    <row r="458" spans="1:30" ht="18" customHeight="1">
      <c r="A458" s="81"/>
      <c r="B458" s="97"/>
      <c r="C458" s="98"/>
      <c r="D458" s="42">
        <v>21100094502</v>
      </c>
      <c r="E458" s="42" t="s">
        <v>277</v>
      </c>
      <c r="F458" s="42" t="s">
        <v>230</v>
      </c>
      <c r="G458" s="143">
        <v>2</v>
      </c>
      <c r="H458" s="136">
        <v>30</v>
      </c>
      <c r="I458" s="136">
        <v>60</v>
      </c>
      <c r="J458" s="96">
        <v>55</v>
      </c>
      <c r="K458" s="78">
        <f t="shared" si="49"/>
        <v>1.2</v>
      </c>
      <c r="L458" s="78">
        <f t="shared" si="50"/>
        <v>1.2</v>
      </c>
      <c r="M458" s="45">
        <f t="shared" si="51"/>
        <v>90</v>
      </c>
      <c r="N458" s="363"/>
      <c r="O458" s="363"/>
      <c r="P458" s="363"/>
      <c r="Q458" s="363"/>
      <c r="R458" s="363"/>
      <c r="S458" s="363"/>
      <c r="T458" s="363"/>
      <c r="U458" s="363"/>
      <c r="V458" s="363"/>
      <c r="W458" s="363"/>
      <c r="X458" s="363"/>
      <c r="Y458" s="363"/>
      <c r="Z458" s="363"/>
      <c r="AA458" s="363"/>
      <c r="AB458" s="363"/>
      <c r="AC458" s="363"/>
      <c r="AD458" s="74"/>
    </row>
    <row r="459" spans="1:30" ht="18" hidden="1" customHeight="1">
      <c r="A459" s="81"/>
      <c r="B459" s="62"/>
      <c r="C459" s="98"/>
      <c r="D459" s="42"/>
      <c r="E459" s="43"/>
      <c r="F459" s="42"/>
      <c r="G459" s="143"/>
      <c r="H459" s="136"/>
      <c r="I459" s="136"/>
      <c r="J459" s="96"/>
      <c r="K459" s="78"/>
      <c r="L459" s="78"/>
      <c r="M459" s="45"/>
      <c r="N459" s="363"/>
      <c r="O459" s="363"/>
      <c r="P459" s="363"/>
      <c r="Q459" s="363"/>
      <c r="R459" s="363"/>
      <c r="S459" s="363"/>
      <c r="T459" s="363"/>
      <c r="U459" s="363"/>
      <c r="V459" s="363"/>
      <c r="W459" s="363"/>
      <c r="X459" s="363"/>
      <c r="Y459" s="363"/>
      <c r="Z459" s="363"/>
      <c r="AA459" s="363"/>
      <c r="AB459" s="363"/>
      <c r="AC459" s="363"/>
      <c r="AD459" s="74"/>
    </row>
    <row r="460" spans="1:30" s="183" customFormat="1" ht="18" hidden="1" customHeight="1">
      <c r="A460" s="111"/>
      <c r="B460" s="62"/>
      <c r="C460" s="98"/>
      <c r="D460" s="42"/>
      <c r="E460" s="43"/>
      <c r="F460" s="44"/>
      <c r="G460" s="143"/>
      <c r="H460" s="136"/>
      <c r="I460" s="136"/>
      <c r="J460" s="96"/>
      <c r="K460" s="78"/>
      <c r="L460" s="78"/>
      <c r="M460" s="45"/>
      <c r="N460" s="389"/>
      <c r="O460" s="389"/>
      <c r="P460" s="389"/>
      <c r="Q460" s="389"/>
      <c r="R460" s="389"/>
      <c r="S460" s="389"/>
      <c r="T460" s="389"/>
      <c r="U460" s="389"/>
      <c r="V460" s="389"/>
      <c r="W460" s="389"/>
      <c r="X460" s="389"/>
      <c r="Y460" s="389"/>
      <c r="Z460" s="389"/>
      <c r="AA460" s="389"/>
      <c r="AB460" s="389"/>
      <c r="AC460" s="389"/>
      <c r="AD460" s="74"/>
    </row>
    <row r="461" spans="1:30" s="183" customFormat="1" ht="18" hidden="1" customHeight="1">
      <c r="A461" s="111"/>
      <c r="B461" s="62"/>
      <c r="C461" s="98"/>
      <c r="D461" s="42"/>
      <c r="E461" s="43"/>
      <c r="F461" s="44"/>
      <c r="G461" s="143"/>
      <c r="H461" s="136"/>
      <c r="I461" s="136"/>
      <c r="J461" s="96"/>
      <c r="K461" s="78"/>
      <c r="L461" s="78"/>
      <c r="M461" s="45"/>
      <c r="N461" s="389"/>
      <c r="O461" s="389"/>
      <c r="P461" s="389"/>
      <c r="Q461" s="389"/>
      <c r="R461" s="389"/>
      <c r="S461" s="389"/>
      <c r="T461" s="389"/>
      <c r="U461" s="389"/>
      <c r="V461" s="389"/>
      <c r="W461" s="389"/>
      <c r="X461" s="389"/>
      <c r="Y461" s="389"/>
      <c r="Z461" s="389"/>
      <c r="AA461" s="389"/>
      <c r="AB461" s="389"/>
      <c r="AC461" s="389"/>
      <c r="AD461" s="74"/>
    </row>
    <row r="462" spans="1:30" ht="18" customHeight="1">
      <c r="A462" s="94">
        <v>22</v>
      </c>
      <c r="B462" s="59" t="s">
        <v>115</v>
      </c>
      <c r="C462" s="60" t="s">
        <v>116</v>
      </c>
      <c r="D462" s="42">
        <v>21100012203</v>
      </c>
      <c r="E462" s="43" t="s">
        <v>174</v>
      </c>
      <c r="F462" s="44" t="s">
        <v>317</v>
      </c>
      <c r="G462" s="101">
        <v>1</v>
      </c>
      <c r="H462" s="275">
        <v>30</v>
      </c>
      <c r="I462" s="275"/>
      <c r="J462" s="96">
        <v>63</v>
      </c>
      <c r="K462" s="78">
        <f t="shared" si="46"/>
        <v>1.3</v>
      </c>
      <c r="L462" s="78">
        <f t="shared" si="47"/>
        <v>0</v>
      </c>
      <c r="M462" s="45">
        <f t="shared" si="48"/>
        <v>39</v>
      </c>
      <c r="N462" s="397">
        <v>65.5</v>
      </c>
      <c r="O462" s="381"/>
      <c r="P462" s="375">
        <f>SUM(M462:M483)+N462+O462</f>
        <v>819.8</v>
      </c>
      <c r="Q462" s="381">
        <v>0</v>
      </c>
      <c r="R462" s="375"/>
      <c r="S462" s="379">
        <v>430</v>
      </c>
      <c r="T462" s="381">
        <v>430</v>
      </c>
      <c r="U462" s="379">
        <v>112</v>
      </c>
      <c r="V462" s="377">
        <v>112</v>
      </c>
      <c r="W462" s="379">
        <v>56</v>
      </c>
      <c r="X462" s="381">
        <v>56</v>
      </c>
      <c r="Y462" s="375">
        <f>ROUND((P462-T462),1)</f>
        <v>389.8</v>
      </c>
      <c r="Z462" s="383">
        <f>IF(OR(SUM(V462:V483)="",SUM(Q462:Q483)=""),0,IF(OR(SUM(U462:U483)=320,SUM(V462:V483)&gt;0),ROUND((SUM(Q462:Q483)-SUM(V462:V483)),1),0))</f>
        <v>-112</v>
      </c>
      <c r="AA462" s="383">
        <f>IF(OR(SUM(X462:X483)="",SUM(R462:R483)=""),0,IF(OR(SUM(W462:W483)=160,SUM(X462:X483)&gt;0),ROUND((SUM(R462:R483)-SUM(X462:X483)),1),0))</f>
        <v>-56</v>
      </c>
      <c r="AB462" s="401"/>
      <c r="AC462" s="390">
        <f>SUM(Y462:AA483)</f>
        <v>221.8</v>
      </c>
      <c r="AD462" s="74"/>
    </row>
    <row r="463" spans="1:30" ht="18" customHeight="1">
      <c r="A463" s="81"/>
      <c r="B463" s="97"/>
      <c r="C463" s="98"/>
      <c r="D463" s="42">
        <v>21100012203</v>
      </c>
      <c r="E463" s="43" t="s">
        <v>174</v>
      </c>
      <c r="F463" s="44" t="s">
        <v>317</v>
      </c>
      <c r="G463" s="101">
        <v>1</v>
      </c>
      <c r="H463" s="136"/>
      <c r="I463" s="136">
        <v>30</v>
      </c>
      <c r="J463" s="96">
        <v>31</v>
      </c>
      <c r="K463" s="78">
        <f t="shared" si="46"/>
        <v>0</v>
      </c>
      <c r="L463" s="78">
        <f t="shared" si="47"/>
        <v>1.1000000000000001</v>
      </c>
      <c r="M463" s="45">
        <f t="shared" si="48"/>
        <v>24.8</v>
      </c>
      <c r="N463" s="363"/>
      <c r="O463" s="363"/>
      <c r="P463" s="363"/>
      <c r="Q463" s="363"/>
      <c r="R463" s="363"/>
      <c r="S463" s="363"/>
      <c r="T463" s="363"/>
      <c r="U463" s="363"/>
      <c r="V463" s="363"/>
      <c r="W463" s="363"/>
      <c r="X463" s="363"/>
      <c r="Y463" s="363"/>
      <c r="Z463" s="363"/>
      <c r="AA463" s="363"/>
      <c r="AB463" s="363"/>
      <c r="AC463" s="363"/>
      <c r="AD463" s="74"/>
    </row>
    <row r="464" spans="1:30" ht="18" customHeight="1">
      <c r="A464" s="81"/>
      <c r="B464" s="97"/>
      <c r="C464" s="98"/>
      <c r="D464" s="42">
        <v>21100012203</v>
      </c>
      <c r="E464" s="43" t="s">
        <v>174</v>
      </c>
      <c r="F464" s="44" t="s">
        <v>317</v>
      </c>
      <c r="G464" s="101">
        <v>1</v>
      </c>
      <c r="H464" s="136"/>
      <c r="I464" s="136">
        <v>30</v>
      </c>
      <c r="J464" s="96">
        <v>32</v>
      </c>
      <c r="K464" s="78">
        <f t="shared" si="46"/>
        <v>0</v>
      </c>
      <c r="L464" s="78">
        <f t="shared" si="47"/>
        <v>1.1000000000000001</v>
      </c>
      <c r="M464" s="45">
        <f t="shared" si="48"/>
        <v>24.8</v>
      </c>
      <c r="N464" s="363"/>
      <c r="O464" s="363"/>
      <c r="P464" s="363"/>
      <c r="Q464" s="363"/>
      <c r="R464" s="363"/>
      <c r="S464" s="363"/>
      <c r="T464" s="363"/>
      <c r="U464" s="363"/>
      <c r="V464" s="363"/>
      <c r="W464" s="363"/>
      <c r="X464" s="363"/>
      <c r="Y464" s="363"/>
      <c r="Z464" s="363"/>
      <c r="AA464" s="363"/>
      <c r="AB464" s="363"/>
      <c r="AC464" s="363"/>
      <c r="AD464" s="74"/>
    </row>
    <row r="465" spans="1:30" ht="18" customHeight="1">
      <c r="A465" s="81"/>
      <c r="B465" s="97"/>
      <c r="C465" s="98"/>
      <c r="D465" s="42">
        <v>71400135503</v>
      </c>
      <c r="E465" s="43" t="s">
        <v>174</v>
      </c>
      <c r="F465" s="44" t="s">
        <v>318</v>
      </c>
      <c r="G465" s="101">
        <v>1</v>
      </c>
      <c r="H465" s="136">
        <v>30</v>
      </c>
      <c r="I465" s="136"/>
      <c r="J465" s="96">
        <v>63</v>
      </c>
      <c r="K465" s="78">
        <f t="shared" si="46"/>
        <v>1.3</v>
      </c>
      <c r="L465" s="78">
        <f t="shared" si="47"/>
        <v>0</v>
      </c>
      <c r="M465" s="45">
        <f t="shared" si="48"/>
        <v>39</v>
      </c>
      <c r="N465" s="363"/>
      <c r="O465" s="363"/>
      <c r="P465" s="363"/>
      <c r="Q465" s="363"/>
      <c r="R465" s="363"/>
      <c r="S465" s="363"/>
      <c r="T465" s="363"/>
      <c r="U465" s="363"/>
      <c r="V465" s="363"/>
      <c r="W465" s="363"/>
      <c r="X465" s="363"/>
      <c r="Y465" s="363"/>
      <c r="Z465" s="363"/>
      <c r="AA465" s="363"/>
      <c r="AB465" s="363"/>
      <c r="AC465" s="363"/>
      <c r="AD465" s="74"/>
    </row>
    <row r="466" spans="1:30" ht="18" customHeight="1">
      <c r="A466" s="81"/>
      <c r="B466" s="97"/>
      <c r="C466" s="98"/>
      <c r="D466" s="42">
        <v>71400135503</v>
      </c>
      <c r="E466" s="43" t="s">
        <v>174</v>
      </c>
      <c r="F466" s="44" t="s">
        <v>318</v>
      </c>
      <c r="G466" s="101">
        <v>1</v>
      </c>
      <c r="H466" s="136"/>
      <c r="I466" s="136">
        <v>30</v>
      </c>
      <c r="J466" s="96">
        <v>31</v>
      </c>
      <c r="K466" s="78">
        <f t="shared" si="46"/>
        <v>0</v>
      </c>
      <c r="L466" s="78">
        <f t="shared" si="47"/>
        <v>1.1000000000000001</v>
      </c>
      <c r="M466" s="45">
        <f t="shared" si="48"/>
        <v>24.8</v>
      </c>
      <c r="N466" s="363"/>
      <c r="O466" s="363"/>
      <c r="P466" s="363"/>
      <c r="Q466" s="363"/>
      <c r="R466" s="363"/>
      <c r="S466" s="363"/>
      <c r="T466" s="363"/>
      <c r="U466" s="363"/>
      <c r="V466" s="363"/>
      <c r="W466" s="363"/>
      <c r="X466" s="363"/>
      <c r="Y466" s="363"/>
      <c r="Z466" s="363"/>
      <c r="AA466" s="363"/>
      <c r="AB466" s="363"/>
      <c r="AC466" s="363"/>
      <c r="AD466" s="74"/>
    </row>
    <row r="467" spans="1:30" ht="18" customHeight="1">
      <c r="A467" s="81"/>
      <c r="B467" s="62"/>
      <c r="C467" s="98"/>
      <c r="D467" s="42">
        <v>71400135503</v>
      </c>
      <c r="E467" s="43" t="s">
        <v>174</v>
      </c>
      <c r="F467" s="44" t="s">
        <v>318</v>
      </c>
      <c r="G467" s="101">
        <v>1</v>
      </c>
      <c r="H467" s="136"/>
      <c r="I467" s="136">
        <v>30</v>
      </c>
      <c r="J467" s="96">
        <v>32</v>
      </c>
      <c r="K467" s="78">
        <f t="shared" si="46"/>
        <v>0</v>
      </c>
      <c r="L467" s="78">
        <f t="shared" si="47"/>
        <v>1.1000000000000001</v>
      </c>
      <c r="M467" s="45">
        <f t="shared" si="48"/>
        <v>24.8</v>
      </c>
      <c r="N467" s="363"/>
      <c r="O467" s="363"/>
      <c r="P467" s="363"/>
      <c r="Q467" s="363"/>
      <c r="R467" s="363"/>
      <c r="S467" s="363"/>
      <c r="T467" s="363"/>
      <c r="U467" s="363"/>
      <c r="V467" s="363"/>
      <c r="W467" s="363"/>
      <c r="X467" s="363"/>
      <c r="Y467" s="363"/>
      <c r="Z467" s="363"/>
      <c r="AA467" s="363"/>
      <c r="AB467" s="363"/>
      <c r="AC467" s="363"/>
      <c r="AD467" s="74"/>
    </row>
    <row r="468" spans="1:30" ht="16.5" customHeight="1">
      <c r="A468" s="81"/>
      <c r="B468" s="97"/>
      <c r="C468" s="98"/>
      <c r="D468" s="42">
        <v>71400135501</v>
      </c>
      <c r="E468" s="43" t="s">
        <v>174</v>
      </c>
      <c r="F468" s="44" t="s">
        <v>319</v>
      </c>
      <c r="G468" s="101">
        <v>1</v>
      </c>
      <c r="H468" s="136">
        <v>28</v>
      </c>
      <c r="I468" s="136"/>
      <c r="J468" s="96">
        <v>72</v>
      </c>
      <c r="K468" s="78">
        <f t="shared" si="46"/>
        <v>1.3</v>
      </c>
      <c r="L468" s="78">
        <f t="shared" si="47"/>
        <v>0</v>
      </c>
      <c r="M468" s="45">
        <f t="shared" si="48"/>
        <v>36.4</v>
      </c>
      <c r="N468" s="363"/>
      <c r="O468" s="363"/>
      <c r="P468" s="363"/>
      <c r="Q468" s="363"/>
      <c r="R468" s="363"/>
      <c r="S468" s="363"/>
      <c r="T468" s="363"/>
      <c r="U468" s="363"/>
      <c r="V468" s="363"/>
      <c r="W468" s="363"/>
      <c r="X468" s="363"/>
      <c r="Y468" s="363"/>
      <c r="Z468" s="363"/>
      <c r="AA468" s="363"/>
      <c r="AB468" s="363"/>
      <c r="AC468" s="363"/>
      <c r="AD468" s="74"/>
    </row>
    <row r="469" spans="1:30" ht="16.5" customHeight="1">
      <c r="A469" s="81"/>
      <c r="B469" s="97"/>
      <c r="C469" s="98"/>
      <c r="D469" s="42">
        <v>71400135501</v>
      </c>
      <c r="E469" s="43" t="s">
        <v>174</v>
      </c>
      <c r="F469" s="44" t="s">
        <v>319</v>
      </c>
      <c r="G469" s="101">
        <v>1</v>
      </c>
      <c r="H469" s="136">
        <v>2</v>
      </c>
      <c r="I469" s="136"/>
      <c r="J469" s="96">
        <v>36</v>
      </c>
      <c r="K469" s="78">
        <f t="shared" si="46"/>
        <v>1.2</v>
      </c>
      <c r="L469" s="78">
        <f t="shared" si="47"/>
        <v>0</v>
      </c>
      <c r="M469" s="45">
        <f t="shared" si="48"/>
        <v>2.4</v>
      </c>
      <c r="N469" s="363"/>
      <c r="O469" s="363"/>
      <c r="P469" s="363"/>
      <c r="Q469" s="363"/>
      <c r="R469" s="363"/>
      <c r="S469" s="363"/>
      <c r="T469" s="363"/>
      <c r="U469" s="363"/>
      <c r="V469" s="363"/>
      <c r="W469" s="363"/>
      <c r="X469" s="363"/>
      <c r="Y469" s="363"/>
      <c r="Z469" s="363"/>
      <c r="AA469" s="363"/>
      <c r="AB469" s="363"/>
      <c r="AC469" s="363"/>
      <c r="AD469" s="74"/>
    </row>
    <row r="470" spans="1:30" ht="16.5" customHeight="1">
      <c r="A470" s="81"/>
      <c r="B470" s="97"/>
      <c r="C470" s="98"/>
      <c r="D470" s="42">
        <v>71400135501</v>
      </c>
      <c r="E470" s="43" t="s">
        <v>174</v>
      </c>
      <c r="F470" s="44" t="s">
        <v>319</v>
      </c>
      <c r="G470" s="101">
        <v>1</v>
      </c>
      <c r="H470" s="136"/>
      <c r="I470" s="136">
        <v>30</v>
      </c>
      <c r="J470" s="96">
        <v>36</v>
      </c>
      <c r="K470" s="78">
        <f t="shared" si="46"/>
        <v>0</v>
      </c>
      <c r="L470" s="78">
        <f t="shared" si="47"/>
        <v>1.2</v>
      </c>
      <c r="M470" s="45">
        <f t="shared" si="48"/>
        <v>27</v>
      </c>
      <c r="N470" s="363"/>
      <c r="O470" s="363"/>
      <c r="P470" s="363"/>
      <c r="Q470" s="363"/>
      <c r="R470" s="363"/>
      <c r="S470" s="363"/>
      <c r="T470" s="363"/>
      <c r="U470" s="363"/>
      <c r="V470" s="363"/>
      <c r="W470" s="363"/>
      <c r="X470" s="363"/>
      <c r="Y470" s="363"/>
      <c r="Z470" s="363"/>
      <c r="AA470" s="363"/>
      <c r="AB470" s="363"/>
      <c r="AC470" s="363"/>
      <c r="AD470" s="74"/>
    </row>
    <row r="471" spans="1:30" ht="16.5" customHeight="1">
      <c r="A471" s="111"/>
      <c r="B471" s="97"/>
      <c r="C471" s="98"/>
      <c r="D471" s="42">
        <v>21100138701</v>
      </c>
      <c r="E471" s="43" t="s">
        <v>320</v>
      </c>
      <c r="F471" s="44" t="s">
        <v>321</v>
      </c>
      <c r="G471" s="101">
        <v>1</v>
      </c>
      <c r="H471" s="136">
        <v>30</v>
      </c>
      <c r="I471" s="136">
        <v>30</v>
      </c>
      <c r="J471" s="96">
        <v>53</v>
      </c>
      <c r="K471" s="78">
        <f t="shared" si="46"/>
        <v>1.2</v>
      </c>
      <c r="L471" s="78">
        <f t="shared" si="47"/>
        <v>1.2</v>
      </c>
      <c r="M471" s="45">
        <f t="shared" si="48"/>
        <v>63</v>
      </c>
      <c r="N471" s="389"/>
      <c r="O471" s="389"/>
      <c r="P471" s="389"/>
      <c r="Q471" s="389"/>
      <c r="R471" s="389"/>
      <c r="S471" s="389"/>
      <c r="T471" s="389"/>
      <c r="U471" s="389"/>
      <c r="V471" s="389"/>
      <c r="W471" s="389"/>
      <c r="X471" s="389"/>
      <c r="Y471" s="389"/>
      <c r="Z471" s="389"/>
      <c r="AA471" s="389"/>
      <c r="AB471" s="389"/>
      <c r="AC471" s="389"/>
      <c r="AD471" s="74"/>
    </row>
    <row r="472" spans="1:30" ht="16.5" customHeight="1">
      <c r="A472" s="111"/>
      <c r="B472" s="97"/>
      <c r="C472" s="98"/>
      <c r="D472" s="42">
        <v>21100150001</v>
      </c>
      <c r="E472" s="43" t="s">
        <v>338</v>
      </c>
      <c r="F472" s="44" t="s">
        <v>322</v>
      </c>
      <c r="G472" s="101">
        <v>1</v>
      </c>
      <c r="H472" s="136">
        <v>26</v>
      </c>
      <c r="I472" s="136">
        <v>26</v>
      </c>
      <c r="J472" s="96">
        <v>32</v>
      </c>
      <c r="K472" s="78">
        <f t="shared" si="46"/>
        <v>1</v>
      </c>
      <c r="L472" s="78">
        <f t="shared" si="47"/>
        <v>1.1000000000000001</v>
      </c>
      <c r="M472" s="45">
        <f t="shared" si="48"/>
        <v>47.5</v>
      </c>
      <c r="N472" s="389"/>
      <c r="O472" s="389"/>
      <c r="P472" s="389"/>
      <c r="Q472" s="389"/>
      <c r="R472" s="389"/>
      <c r="S472" s="389"/>
      <c r="T472" s="389"/>
      <c r="U472" s="389"/>
      <c r="V472" s="389"/>
      <c r="W472" s="389"/>
      <c r="X472" s="389"/>
      <c r="Y472" s="389"/>
      <c r="Z472" s="389"/>
      <c r="AA472" s="389"/>
      <c r="AB472" s="389"/>
      <c r="AC472" s="389"/>
      <c r="AD472" s="74"/>
    </row>
    <row r="473" spans="1:30" ht="16.5" customHeight="1">
      <c r="A473" s="111"/>
      <c r="B473" s="97"/>
      <c r="C473" s="98"/>
      <c r="D473" s="42">
        <v>21100150002</v>
      </c>
      <c r="E473" s="43" t="s">
        <v>338</v>
      </c>
      <c r="F473" s="44" t="s">
        <v>323</v>
      </c>
      <c r="G473" s="101">
        <v>1</v>
      </c>
      <c r="H473" s="136">
        <v>24</v>
      </c>
      <c r="I473" s="136">
        <v>26</v>
      </c>
      <c r="J473" s="96">
        <v>28</v>
      </c>
      <c r="K473" s="78">
        <f t="shared" si="46"/>
        <v>1</v>
      </c>
      <c r="L473" s="78">
        <f t="shared" si="47"/>
        <v>1</v>
      </c>
      <c r="M473" s="45">
        <f t="shared" si="48"/>
        <v>43.5</v>
      </c>
      <c r="N473" s="389"/>
      <c r="O473" s="389"/>
      <c r="P473" s="389"/>
      <c r="Q473" s="389"/>
      <c r="R473" s="389"/>
      <c r="S473" s="389"/>
      <c r="T473" s="389"/>
      <c r="U473" s="389"/>
      <c r="V473" s="389"/>
      <c r="W473" s="389"/>
      <c r="X473" s="389"/>
      <c r="Y473" s="389"/>
      <c r="Z473" s="389"/>
      <c r="AA473" s="389"/>
      <c r="AB473" s="389"/>
      <c r="AC473" s="389"/>
      <c r="AD473" s="74"/>
    </row>
    <row r="474" spans="1:30" ht="16.5" customHeight="1">
      <c r="A474" s="81"/>
      <c r="B474" s="97"/>
      <c r="C474" s="98"/>
      <c r="D474" s="42">
        <v>41000010801</v>
      </c>
      <c r="E474" s="43" t="s">
        <v>338</v>
      </c>
      <c r="F474" s="44" t="s">
        <v>324</v>
      </c>
      <c r="G474" s="101">
        <v>1</v>
      </c>
      <c r="H474" s="136">
        <v>13</v>
      </c>
      <c r="I474" s="136">
        <v>26</v>
      </c>
      <c r="J474" s="96">
        <v>27</v>
      </c>
      <c r="K474" s="78">
        <f t="shared" si="46"/>
        <v>1</v>
      </c>
      <c r="L474" s="78">
        <f t="shared" si="47"/>
        <v>1</v>
      </c>
      <c r="M474" s="45">
        <f t="shared" si="48"/>
        <v>32.5</v>
      </c>
      <c r="N474" s="363"/>
      <c r="O474" s="363"/>
      <c r="P474" s="363"/>
      <c r="Q474" s="363"/>
      <c r="R474" s="363"/>
      <c r="S474" s="363"/>
      <c r="T474" s="363"/>
      <c r="U474" s="363"/>
      <c r="V474" s="363"/>
      <c r="W474" s="363"/>
      <c r="X474" s="363"/>
      <c r="Y474" s="363"/>
      <c r="Z474" s="363"/>
      <c r="AA474" s="363"/>
      <c r="AB474" s="363"/>
      <c r="AC474" s="363"/>
      <c r="AD474" s="74"/>
    </row>
    <row r="475" spans="1:30" ht="18" customHeight="1">
      <c r="A475" s="81"/>
      <c r="B475" s="97"/>
      <c r="C475" s="98"/>
      <c r="D475" s="42">
        <v>21100149901</v>
      </c>
      <c r="E475" s="43" t="s">
        <v>325</v>
      </c>
      <c r="F475" s="44" t="s">
        <v>322</v>
      </c>
      <c r="G475" s="101">
        <v>1</v>
      </c>
      <c r="H475" s="136">
        <v>45</v>
      </c>
      <c r="I475" s="136">
        <v>30</v>
      </c>
      <c r="J475" s="96">
        <v>32</v>
      </c>
      <c r="K475" s="78">
        <f t="shared" si="46"/>
        <v>1</v>
      </c>
      <c r="L475" s="78">
        <f t="shared" si="47"/>
        <v>1.1000000000000001</v>
      </c>
      <c r="M475" s="45">
        <f t="shared" si="48"/>
        <v>69.8</v>
      </c>
      <c r="N475" s="363"/>
      <c r="O475" s="363"/>
      <c r="P475" s="363"/>
      <c r="Q475" s="363"/>
      <c r="R475" s="363"/>
      <c r="S475" s="363"/>
      <c r="T475" s="363"/>
      <c r="U475" s="363"/>
      <c r="V475" s="363"/>
      <c r="W475" s="363"/>
      <c r="X475" s="363"/>
      <c r="Y475" s="363"/>
      <c r="Z475" s="363"/>
      <c r="AA475" s="363"/>
      <c r="AB475" s="363"/>
      <c r="AC475" s="363"/>
      <c r="AD475" s="74"/>
    </row>
    <row r="476" spans="1:30" ht="18" customHeight="1">
      <c r="A476" s="81"/>
      <c r="B476" s="97"/>
      <c r="C476" s="98"/>
      <c r="D476" s="42">
        <v>21100149902</v>
      </c>
      <c r="E476" s="43" t="s">
        <v>325</v>
      </c>
      <c r="F476" s="44" t="s">
        <v>323</v>
      </c>
      <c r="G476" s="143">
        <v>1</v>
      </c>
      <c r="H476" s="136">
        <v>45</v>
      </c>
      <c r="I476" s="136">
        <v>30</v>
      </c>
      <c r="J476" s="96">
        <v>28</v>
      </c>
      <c r="K476" s="78">
        <f t="shared" si="46"/>
        <v>1</v>
      </c>
      <c r="L476" s="78">
        <f t="shared" si="47"/>
        <v>1</v>
      </c>
      <c r="M476" s="45">
        <f t="shared" si="48"/>
        <v>67.5</v>
      </c>
      <c r="N476" s="363"/>
      <c r="O476" s="363"/>
      <c r="P476" s="363"/>
      <c r="Q476" s="363"/>
      <c r="R476" s="363"/>
      <c r="S476" s="363"/>
      <c r="T476" s="363"/>
      <c r="U476" s="363"/>
      <c r="V476" s="363"/>
      <c r="W476" s="363"/>
      <c r="X476" s="363"/>
      <c r="Y476" s="363"/>
      <c r="Z476" s="363"/>
      <c r="AA476" s="363"/>
      <c r="AB476" s="363"/>
      <c r="AC476" s="363"/>
      <c r="AD476" s="74"/>
    </row>
    <row r="477" spans="1:30" ht="18" customHeight="1">
      <c r="A477" s="81"/>
      <c r="B477" s="97"/>
      <c r="C477" s="98"/>
      <c r="D477" s="42"/>
      <c r="E477" s="43" t="s">
        <v>326</v>
      </c>
      <c r="F477" s="154" t="s">
        <v>323</v>
      </c>
      <c r="G477" s="143"/>
      <c r="H477" s="136"/>
      <c r="I477" s="136"/>
      <c r="J477" s="96"/>
      <c r="K477" s="78">
        <f t="shared" si="46"/>
        <v>0</v>
      </c>
      <c r="L477" s="78">
        <f t="shared" si="47"/>
        <v>0</v>
      </c>
      <c r="M477" s="45">
        <f t="shared" si="48"/>
        <v>0</v>
      </c>
      <c r="N477" s="363"/>
      <c r="O477" s="363"/>
      <c r="P477" s="363"/>
      <c r="Q477" s="363"/>
      <c r="R477" s="363"/>
      <c r="S477" s="363"/>
      <c r="T477" s="363"/>
      <c r="U477" s="363"/>
      <c r="V477" s="363"/>
      <c r="W477" s="363"/>
      <c r="X477" s="363"/>
      <c r="Y477" s="363"/>
      <c r="Z477" s="363"/>
      <c r="AA477" s="363"/>
      <c r="AB477" s="363"/>
      <c r="AC477" s="363"/>
      <c r="AD477" s="74"/>
    </row>
    <row r="478" spans="1:30" ht="18" customHeight="1">
      <c r="A478" s="81"/>
      <c r="B478" s="97"/>
      <c r="C478" s="98"/>
      <c r="D478" s="42"/>
      <c r="E478" s="43" t="s">
        <v>320</v>
      </c>
      <c r="F478" s="44" t="s">
        <v>161</v>
      </c>
      <c r="G478" s="143">
        <v>1</v>
      </c>
      <c r="H478" s="136">
        <v>15</v>
      </c>
      <c r="I478" s="136">
        <v>30</v>
      </c>
      <c r="J478" s="96">
        <v>10</v>
      </c>
      <c r="K478" s="78">
        <f t="shared" si="46"/>
        <v>1</v>
      </c>
      <c r="L478" s="78">
        <f t="shared" si="47"/>
        <v>1</v>
      </c>
      <c r="M478" s="45">
        <f t="shared" si="48"/>
        <v>37.5</v>
      </c>
      <c r="N478" s="363"/>
      <c r="O478" s="363"/>
      <c r="P478" s="363"/>
      <c r="Q478" s="363"/>
      <c r="R478" s="363"/>
      <c r="S478" s="363"/>
      <c r="T478" s="363"/>
      <c r="U478" s="363"/>
      <c r="V478" s="363"/>
      <c r="W478" s="363"/>
      <c r="X478" s="363"/>
      <c r="Y478" s="363"/>
      <c r="Z478" s="363"/>
      <c r="AA478" s="363"/>
      <c r="AB478" s="363"/>
      <c r="AC478" s="363"/>
      <c r="AD478" s="74"/>
    </row>
    <row r="479" spans="1:30" s="183" customFormat="1" ht="18" customHeight="1">
      <c r="A479" s="111"/>
      <c r="B479" s="97"/>
      <c r="C479" s="98"/>
      <c r="D479" s="42"/>
      <c r="E479" s="43" t="s">
        <v>320</v>
      </c>
      <c r="F479" s="44" t="s">
        <v>233</v>
      </c>
      <c r="G479" s="143">
        <v>1</v>
      </c>
      <c r="H479" s="136">
        <v>15</v>
      </c>
      <c r="I479" s="136"/>
      <c r="J479" s="96">
        <v>10</v>
      </c>
      <c r="K479" s="78">
        <f t="shared" si="46"/>
        <v>1</v>
      </c>
      <c r="L479" s="78">
        <f t="shared" si="47"/>
        <v>0</v>
      </c>
      <c r="M479" s="45">
        <f t="shared" si="48"/>
        <v>15</v>
      </c>
      <c r="N479" s="389"/>
      <c r="O479" s="389"/>
      <c r="P479" s="389"/>
      <c r="Q479" s="389"/>
      <c r="R479" s="389"/>
      <c r="S479" s="389"/>
      <c r="T479" s="389"/>
      <c r="U479" s="389"/>
      <c r="V479" s="389"/>
      <c r="W479" s="389"/>
      <c r="X479" s="389"/>
      <c r="Y479" s="389"/>
      <c r="Z479" s="389"/>
      <c r="AA479" s="389"/>
      <c r="AB479" s="389"/>
      <c r="AC479" s="389"/>
      <c r="AD479" s="74"/>
    </row>
    <row r="480" spans="1:30" s="183" customFormat="1" ht="18" customHeight="1">
      <c r="A480" s="111"/>
      <c r="B480" s="97"/>
      <c r="C480" s="98"/>
      <c r="D480" s="42"/>
      <c r="E480" s="43" t="s">
        <v>466</v>
      </c>
      <c r="F480" s="44" t="s">
        <v>233</v>
      </c>
      <c r="G480" s="143">
        <v>1</v>
      </c>
      <c r="H480" s="136"/>
      <c r="I480" s="136">
        <v>30</v>
      </c>
      <c r="J480" s="96">
        <v>10</v>
      </c>
      <c r="K480" s="78">
        <f t="shared" si="46"/>
        <v>0</v>
      </c>
      <c r="L480" s="78">
        <f t="shared" si="47"/>
        <v>1</v>
      </c>
      <c r="M480" s="45">
        <f t="shared" si="48"/>
        <v>22.5</v>
      </c>
      <c r="N480" s="389"/>
      <c r="O480" s="389"/>
      <c r="P480" s="389"/>
      <c r="Q480" s="389"/>
      <c r="R480" s="389"/>
      <c r="S480" s="389"/>
      <c r="T480" s="389"/>
      <c r="U480" s="389"/>
      <c r="V480" s="389"/>
      <c r="W480" s="389"/>
      <c r="X480" s="389"/>
      <c r="Y480" s="389"/>
      <c r="Z480" s="389"/>
      <c r="AA480" s="389"/>
      <c r="AB480" s="389"/>
      <c r="AC480" s="389"/>
      <c r="AD480" s="74"/>
    </row>
    <row r="481" spans="1:30" s="183" customFormat="1" ht="18" customHeight="1">
      <c r="A481" s="111"/>
      <c r="B481" s="97"/>
      <c r="C481" s="98"/>
      <c r="D481" s="42"/>
      <c r="E481" s="43" t="s">
        <v>467</v>
      </c>
      <c r="F481" s="44" t="s">
        <v>233</v>
      </c>
      <c r="G481" s="143">
        <v>1</v>
      </c>
      <c r="H481" s="136"/>
      <c r="I481" s="136">
        <v>30</v>
      </c>
      <c r="J481" s="96">
        <v>10</v>
      </c>
      <c r="K481" s="78">
        <f t="shared" si="46"/>
        <v>0</v>
      </c>
      <c r="L481" s="78">
        <f t="shared" si="47"/>
        <v>1</v>
      </c>
      <c r="M481" s="45">
        <f t="shared" si="48"/>
        <v>22.5</v>
      </c>
      <c r="N481" s="389"/>
      <c r="O481" s="389"/>
      <c r="P481" s="389"/>
      <c r="Q481" s="389"/>
      <c r="R481" s="389"/>
      <c r="S481" s="389"/>
      <c r="T481" s="389"/>
      <c r="U481" s="389"/>
      <c r="V481" s="389"/>
      <c r="W481" s="389"/>
      <c r="X481" s="389"/>
      <c r="Y481" s="389"/>
      <c r="Z481" s="389"/>
      <c r="AA481" s="389"/>
      <c r="AB481" s="389"/>
      <c r="AC481" s="389"/>
      <c r="AD481" s="74"/>
    </row>
    <row r="482" spans="1:30" s="183" customFormat="1" ht="18" customHeight="1">
      <c r="A482" s="111"/>
      <c r="B482" s="97"/>
      <c r="C482" s="98"/>
      <c r="D482" s="42"/>
      <c r="E482" s="43" t="s">
        <v>401</v>
      </c>
      <c r="F482" s="44" t="s">
        <v>200</v>
      </c>
      <c r="G482" s="143">
        <v>2</v>
      </c>
      <c r="H482" s="136">
        <v>15</v>
      </c>
      <c r="I482" s="136">
        <v>30</v>
      </c>
      <c r="J482" s="96">
        <v>40</v>
      </c>
      <c r="K482" s="78">
        <f t="shared" si="46"/>
        <v>1.2</v>
      </c>
      <c r="L482" s="78">
        <f t="shared" si="47"/>
        <v>1.2</v>
      </c>
      <c r="M482" s="45">
        <f t="shared" si="48"/>
        <v>45</v>
      </c>
      <c r="N482" s="389"/>
      <c r="O482" s="389"/>
      <c r="P482" s="389"/>
      <c r="Q482" s="389"/>
      <c r="R482" s="389"/>
      <c r="S482" s="389"/>
      <c r="T482" s="389"/>
      <c r="U482" s="389"/>
      <c r="V482" s="389"/>
      <c r="W482" s="389"/>
      <c r="X482" s="389"/>
      <c r="Y482" s="389"/>
      <c r="Z482" s="389"/>
      <c r="AA482" s="389"/>
      <c r="AB482" s="389"/>
      <c r="AC482" s="389"/>
      <c r="AD482" s="74"/>
    </row>
    <row r="483" spans="1:30" s="183" customFormat="1" ht="18" customHeight="1">
      <c r="A483" s="111"/>
      <c r="B483" s="97"/>
      <c r="C483" s="98"/>
      <c r="D483" s="42"/>
      <c r="E483" s="43" t="s">
        <v>401</v>
      </c>
      <c r="F483" s="44" t="s">
        <v>235</v>
      </c>
      <c r="G483" s="143">
        <v>2</v>
      </c>
      <c r="H483" s="136">
        <v>15</v>
      </c>
      <c r="I483" s="136">
        <v>30</v>
      </c>
      <c r="J483" s="96">
        <v>40</v>
      </c>
      <c r="K483" s="78">
        <f t="shared" si="46"/>
        <v>1.2</v>
      </c>
      <c r="L483" s="78">
        <f t="shared" si="47"/>
        <v>1.2</v>
      </c>
      <c r="M483" s="45">
        <f t="shared" si="48"/>
        <v>45</v>
      </c>
      <c r="N483" s="389"/>
      <c r="O483" s="389"/>
      <c r="P483" s="389"/>
      <c r="Q483" s="389"/>
      <c r="R483" s="389"/>
      <c r="S483" s="389"/>
      <c r="T483" s="389"/>
      <c r="U483" s="389"/>
      <c r="V483" s="389"/>
      <c r="W483" s="389"/>
      <c r="X483" s="389"/>
      <c r="Y483" s="389"/>
      <c r="Z483" s="389"/>
      <c r="AA483" s="389"/>
      <c r="AB483" s="389"/>
      <c r="AC483" s="389"/>
      <c r="AD483" s="74"/>
    </row>
    <row r="484" spans="1:30" ht="18" customHeight="1">
      <c r="A484" s="94">
        <v>23</v>
      </c>
      <c r="B484" s="258" t="s">
        <v>117</v>
      </c>
      <c r="C484" s="259" t="s">
        <v>118</v>
      </c>
      <c r="D484" s="42">
        <v>20200010</v>
      </c>
      <c r="E484" s="43" t="s">
        <v>275</v>
      </c>
      <c r="F484" s="44" t="s">
        <v>200</v>
      </c>
      <c r="G484" s="143">
        <v>1</v>
      </c>
      <c r="H484" s="135">
        <v>15</v>
      </c>
      <c r="I484" s="135">
        <v>30</v>
      </c>
      <c r="J484" s="96">
        <v>37</v>
      </c>
      <c r="K484" s="78">
        <f t="shared" si="46"/>
        <v>1.2</v>
      </c>
      <c r="L484" s="78">
        <f t="shared" si="47"/>
        <v>1.2</v>
      </c>
      <c r="M484" s="45">
        <f t="shared" si="48"/>
        <v>45</v>
      </c>
      <c r="N484" s="397">
        <v>64.5</v>
      </c>
      <c r="O484" s="381"/>
      <c r="P484" s="375">
        <f>SUM(M484:M505)+N484+O484</f>
        <v>890.8</v>
      </c>
      <c r="Q484" s="381">
        <v>0</v>
      </c>
      <c r="R484" s="375"/>
      <c r="S484" s="379">
        <v>430</v>
      </c>
      <c r="T484" s="381">
        <v>430</v>
      </c>
      <c r="U484" s="379">
        <v>112</v>
      </c>
      <c r="V484" s="377">
        <v>112</v>
      </c>
      <c r="W484" s="379">
        <v>56</v>
      </c>
      <c r="X484" s="381">
        <v>56</v>
      </c>
      <c r="Y484" s="375">
        <f>ROUND((P484-T484),1)</f>
        <v>460.8</v>
      </c>
      <c r="Z484" s="383">
        <f>IF(OR(SUM(V484:V505)="",SUM(Q484:Q505)=""),0,IF(OR(SUM(U484:U505)=320,SUM(V484:V505)&gt;0),ROUND((SUM(Q484:Q505)-SUM(V484:V505)),1),0))</f>
        <v>-112</v>
      </c>
      <c r="AA484" s="383">
        <f>IF(OR(SUM(X484:X505)="",SUM(R484:R505)=""),0,IF(OR(SUM(W484:W505)=160,SUM(X484:X505)&gt;0),ROUND((SUM(R484:R505)-SUM(X484:X505)),1),0))</f>
        <v>-56</v>
      </c>
      <c r="AB484" s="401">
        <v>0</v>
      </c>
      <c r="AC484" s="390">
        <f>SUM(Y484:AA505)</f>
        <v>292.8</v>
      </c>
      <c r="AD484" s="74"/>
    </row>
    <row r="485" spans="1:30" ht="18" customHeight="1">
      <c r="A485" s="81"/>
      <c r="B485" s="97"/>
      <c r="C485" s="98"/>
      <c r="D485" s="42">
        <v>20200010</v>
      </c>
      <c r="E485" s="43" t="s">
        <v>275</v>
      </c>
      <c r="F485" s="44" t="s">
        <v>235</v>
      </c>
      <c r="G485" s="143">
        <v>1</v>
      </c>
      <c r="H485" s="135">
        <v>15</v>
      </c>
      <c r="I485" s="135">
        <v>30</v>
      </c>
      <c r="J485" s="96">
        <v>38</v>
      </c>
      <c r="K485" s="78">
        <f t="shared" si="46"/>
        <v>1.2</v>
      </c>
      <c r="L485" s="78">
        <f t="shared" si="47"/>
        <v>1.2</v>
      </c>
      <c r="M485" s="45">
        <f t="shared" si="48"/>
        <v>45</v>
      </c>
      <c r="N485" s="363"/>
      <c r="O485" s="363"/>
      <c r="P485" s="363"/>
      <c r="Q485" s="363"/>
      <c r="R485" s="363"/>
      <c r="S485" s="363"/>
      <c r="T485" s="363"/>
      <c r="U485" s="363"/>
      <c r="V485" s="363"/>
      <c r="W485" s="363"/>
      <c r="X485" s="363"/>
      <c r="Y485" s="363"/>
      <c r="Z485" s="363"/>
      <c r="AA485" s="363"/>
      <c r="AB485" s="363"/>
      <c r="AC485" s="363"/>
      <c r="AD485" s="74"/>
    </row>
    <row r="486" spans="1:30" ht="18" customHeight="1">
      <c r="A486" s="81"/>
      <c r="B486" s="97"/>
      <c r="C486" s="98"/>
      <c r="D486" s="42">
        <v>20200010601</v>
      </c>
      <c r="E486" s="43" t="s">
        <v>276</v>
      </c>
      <c r="F486" s="44" t="s">
        <v>195</v>
      </c>
      <c r="G486" s="143">
        <v>1</v>
      </c>
      <c r="H486" s="135">
        <v>30</v>
      </c>
      <c r="I486" s="135"/>
      <c r="J486" s="96">
        <v>59</v>
      </c>
      <c r="K486" s="78">
        <f t="shared" si="46"/>
        <v>1.2</v>
      </c>
      <c r="L486" s="78">
        <f t="shared" si="47"/>
        <v>0</v>
      </c>
      <c r="M486" s="45">
        <f t="shared" si="48"/>
        <v>36</v>
      </c>
      <c r="N486" s="363"/>
      <c r="O486" s="363"/>
      <c r="P486" s="363"/>
      <c r="Q486" s="363"/>
      <c r="R486" s="363"/>
      <c r="S486" s="363"/>
      <c r="T486" s="363"/>
      <c r="U486" s="363"/>
      <c r="V486" s="363"/>
      <c r="W486" s="363"/>
      <c r="X486" s="363"/>
      <c r="Y486" s="363"/>
      <c r="Z486" s="363"/>
      <c r="AA486" s="363"/>
      <c r="AB486" s="363"/>
      <c r="AC486" s="363"/>
      <c r="AD486" s="74"/>
    </row>
    <row r="487" spans="1:30" s="183" customFormat="1" ht="18" customHeight="1">
      <c r="A487" s="111"/>
      <c r="B487" s="97"/>
      <c r="C487" s="98"/>
      <c r="D487" s="42">
        <v>20200010601</v>
      </c>
      <c r="E487" s="43" t="s">
        <v>468</v>
      </c>
      <c r="F487" s="44" t="s">
        <v>195</v>
      </c>
      <c r="G487" s="143">
        <v>1</v>
      </c>
      <c r="H487" s="135"/>
      <c r="I487" s="135">
        <v>30</v>
      </c>
      <c r="J487" s="96">
        <v>59</v>
      </c>
      <c r="K487" s="78">
        <f t="shared" ref="K487:K546" si="52">IF(OR(LEFT(E487,2)="ĐA",LEFT(E487,2)="DA",LEFT(E487,5)="Đồ án",LEFT(E487,5)="Đồán ",LEFT(E487,9)="Sinh hoạt",LEFT(E487,9)="sinh hoạt",LEFT(E487,6)="Cố vấn",LEFT(E487,6)="cố vấn",LEFT(E487,4)="cvht",LEFT(E487,4)="CVHT",LEFT(E487,4)="shcn",LEFT(E487,4)="SHCN"),0,(IF(AND(H487&gt;0,J487&gt;0),IF(J487&gt;60,1.3,IF(J487&gt;35,1.2,1)),0)))</f>
        <v>0</v>
      </c>
      <c r="L487" s="78">
        <f t="shared" ref="L487:L546" si="53">IF(OR(LEFT(E487,2)="ĐA",LEFT(E487,2)="DA",LEFT(E487,5)="Đồ án",LEFT(E487,5)="Đồán "),0,IF(AND(J487&gt;0,I487&gt;0),IF(AND(OR(LEFT(E487,4)="GDQP",LEFT(E487,4)="gdqp",LEFT(E487,19)="Giáo dục quốc phòng"),J487&gt;50),1.3,IF(J487&gt;35,1.2,IF(J487&gt;29,1.1,1))),0))</f>
        <v>1.2</v>
      </c>
      <c r="M487" s="45">
        <f t="shared" ref="M487:M546" si="54">ROUND(IF(OR(LEFT(E487,2)="ĐA",LEFT(E487,2)="DA",LEFT(E487,5)="Đồ án",LEFT(E487,5)="Đồán "),J487*0.5,(IF(H487&gt;0,H487*K487,"0")+IF(I487&gt;0,(I487*0.75)*L487,"0"))),1)</f>
        <v>27</v>
      </c>
      <c r="N487" s="389"/>
      <c r="O487" s="389"/>
      <c r="P487" s="389"/>
      <c r="Q487" s="389"/>
      <c r="R487" s="389"/>
      <c r="S487" s="389"/>
      <c r="T487" s="389"/>
      <c r="U487" s="389"/>
      <c r="V487" s="389"/>
      <c r="W487" s="389"/>
      <c r="X487" s="389"/>
      <c r="Y487" s="389"/>
      <c r="Z487" s="389"/>
      <c r="AA487" s="389"/>
      <c r="AB487" s="389"/>
      <c r="AC487" s="389"/>
      <c r="AD487" s="74"/>
    </row>
    <row r="488" spans="1:30" s="183" customFormat="1" ht="18" customHeight="1">
      <c r="A488" s="111"/>
      <c r="B488" s="97"/>
      <c r="C488" s="98"/>
      <c r="D488" s="42">
        <v>20200010601</v>
      </c>
      <c r="E488" s="43" t="s">
        <v>469</v>
      </c>
      <c r="F488" s="44" t="s">
        <v>195</v>
      </c>
      <c r="G488" s="143">
        <v>1</v>
      </c>
      <c r="H488" s="135"/>
      <c r="I488" s="135">
        <v>30</v>
      </c>
      <c r="J488" s="96">
        <v>59</v>
      </c>
      <c r="K488" s="78">
        <f t="shared" si="52"/>
        <v>0</v>
      </c>
      <c r="L488" s="78">
        <f t="shared" si="53"/>
        <v>1.2</v>
      </c>
      <c r="M488" s="45">
        <f t="shared" si="54"/>
        <v>27</v>
      </c>
      <c r="N488" s="389"/>
      <c r="O488" s="389"/>
      <c r="P488" s="389"/>
      <c r="Q488" s="389"/>
      <c r="R488" s="389"/>
      <c r="S488" s="389"/>
      <c r="T488" s="389"/>
      <c r="U488" s="389"/>
      <c r="V488" s="389"/>
      <c r="W488" s="389"/>
      <c r="X488" s="389"/>
      <c r="Y488" s="389"/>
      <c r="Z488" s="389"/>
      <c r="AA488" s="389"/>
      <c r="AB488" s="389"/>
      <c r="AC488" s="389"/>
      <c r="AD488" s="74"/>
    </row>
    <row r="489" spans="1:30" ht="18" customHeight="1">
      <c r="A489" s="81"/>
      <c r="B489" s="97"/>
      <c r="C489" s="98"/>
      <c r="D489" s="42">
        <v>21100094</v>
      </c>
      <c r="E489" s="43" t="s">
        <v>277</v>
      </c>
      <c r="F489" s="44" t="s">
        <v>278</v>
      </c>
      <c r="G489" s="143">
        <v>1</v>
      </c>
      <c r="H489" s="135">
        <v>30</v>
      </c>
      <c r="I489" s="135">
        <v>60</v>
      </c>
      <c r="J489" s="96">
        <v>29</v>
      </c>
      <c r="K489" s="78">
        <f t="shared" si="52"/>
        <v>1</v>
      </c>
      <c r="L489" s="78">
        <f t="shared" si="53"/>
        <v>1</v>
      </c>
      <c r="M489" s="45">
        <f t="shared" si="54"/>
        <v>75</v>
      </c>
      <c r="N489" s="363"/>
      <c r="O489" s="363"/>
      <c r="P489" s="363"/>
      <c r="Q489" s="363"/>
      <c r="R489" s="363"/>
      <c r="S489" s="363"/>
      <c r="T489" s="363"/>
      <c r="U489" s="363"/>
      <c r="V489" s="363"/>
      <c r="W489" s="363"/>
      <c r="X489" s="363"/>
      <c r="Y489" s="363"/>
      <c r="Z489" s="363"/>
      <c r="AA489" s="363"/>
      <c r="AB489" s="363"/>
      <c r="AC489" s="363"/>
      <c r="AD489" s="74"/>
    </row>
    <row r="490" spans="1:30" ht="18" customHeight="1">
      <c r="A490" s="81"/>
      <c r="B490" s="97"/>
      <c r="C490" s="98"/>
      <c r="D490" s="42">
        <v>71400135504</v>
      </c>
      <c r="E490" s="43" t="s">
        <v>174</v>
      </c>
      <c r="F490" s="44" t="s">
        <v>279</v>
      </c>
      <c r="G490" s="143">
        <v>1</v>
      </c>
      <c r="H490" s="135">
        <v>30</v>
      </c>
      <c r="I490" s="135">
        <v>30</v>
      </c>
      <c r="J490" s="96">
        <v>35</v>
      </c>
      <c r="K490" s="78">
        <f t="shared" si="52"/>
        <v>1</v>
      </c>
      <c r="L490" s="78">
        <f t="shared" si="53"/>
        <v>1.1000000000000001</v>
      </c>
      <c r="M490" s="45">
        <f t="shared" si="54"/>
        <v>54.8</v>
      </c>
      <c r="N490" s="363"/>
      <c r="O490" s="363"/>
      <c r="P490" s="363"/>
      <c r="Q490" s="363"/>
      <c r="R490" s="363"/>
      <c r="S490" s="363"/>
      <c r="T490" s="363"/>
      <c r="U490" s="363"/>
      <c r="V490" s="363"/>
      <c r="W490" s="363"/>
      <c r="X490" s="363"/>
      <c r="Y490" s="363"/>
      <c r="Z490" s="363"/>
      <c r="AA490" s="363"/>
      <c r="AB490" s="363"/>
      <c r="AC490" s="363"/>
      <c r="AD490" s="74"/>
    </row>
    <row r="491" spans="1:30" ht="18" customHeight="1">
      <c r="A491" s="81"/>
      <c r="B491" s="97"/>
      <c r="C491" s="98"/>
      <c r="D491" s="42">
        <v>21100012201</v>
      </c>
      <c r="E491" s="43" t="s">
        <v>174</v>
      </c>
      <c r="F491" s="44" t="s">
        <v>181</v>
      </c>
      <c r="G491" s="143">
        <v>1</v>
      </c>
      <c r="H491" s="135">
        <v>30</v>
      </c>
      <c r="I491" s="135">
        <v>30</v>
      </c>
      <c r="J491" s="96">
        <v>41</v>
      </c>
      <c r="K491" s="78">
        <f t="shared" si="52"/>
        <v>1.2</v>
      </c>
      <c r="L491" s="78">
        <f t="shared" si="53"/>
        <v>1.2</v>
      </c>
      <c r="M491" s="45">
        <f t="shared" si="54"/>
        <v>63</v>
      </c>
      <c r="N491" s="363"/>
      <c r="O491" s="363"/>
      <c r="P491" s="363"/>
      <c r="Q491" s="363"/>
      <c r="R491" s="363"/>
      <c r="S491" s="363"/>
      <c r="T491" s="363"/>
      <c r="U491" s="363"/>
      <c r="V491" s="363"/>
      <c r="W491" s="363"/>
      <c r="X491" s="363"/>
      <c r="Y491" s="363"/>
      <c r="Z491" s="363"/>
      <c r="AA491" s="363"/>
      <c r="AB491" s="363"/>
      <c r="AC491" s="363"/>
      <c r="AD491" s="74"/>
    </row>
    <row r="492" spans="1:30" ht="18" customHeight="1">
      <c r="A492" s="81"/>
      <c r="B492" s="97"/>
      <c r="C492" s="98"/>
      <c r="D492" s="42">
        <v>21100012204</v>
      </c>
      <c r="E492" s="43" t="s">
        <v>174</v>
      </c>
      <c r="F492" s="44" t="s">
        <v>204</v>
      </c>
      <c r="G492" s="143">
        <v>1</v>
      </c>
      <c r="H492" s="144">
        <v>30</v>
      </c>
      <c r="I492" s="144">
        <v>30</v>
      </c>
      <c r="J492" s="96">
        <v>42</v>
      </c>
      <c r="K492" s="78">
        <f t="shared" si="52"/>
        <v>1.2</v>
      </c>
      <c r="L492" s="78">
        <f t="shared" si="53"/>
        <v>1.2</v>
      </c>
      <c r="M492" s="45">
        <f t="shared" si="54"/>
        <v>63</v>
      </c>
      <c r="N492" s="363"/>
      <c r="O492" s="363"/>
      <c r="P492" s="363"/>
      <c r="Q492" s="363"/>
      <c r="R492" s="363"/>
      <c r="S492" s="363"/>
      <c r="T492" s="363"/>
      <c r="U492" s="363"/>
      <c r="V492" s="363"/>
      <c r="W492" s="363"/>
      <c r="X492" s="363"/>
      <c r="Y492" s="363"/>
      <c r="Z492" s="363"/>
      <c r="AA492" s="363"/>
      <c r="AB492" s="363"/>
      <c r="AC492" s="363"/>
      <c r="AD492" s="74"/>
    </row>
    <row r="493" spans="1:30" ht="18" customHeight="1">
      <c r="A493" s="81"/>
      <c r="B493" s="97"/>
      <c r="C493" s="98"/>
      <c r="D493" s="42">
        <v>50600115401</v>
      </c>
      <c r="E493" s="43" t="s">
        <v>280</v>
      </c>
      <c r="F493" s="44" t="s">
        <v>260</v>
      </c>
      <c r="G493" s="143">
        <v>1</v>
      </c>
      <c r="H493" s="144">
        <v>35</v>
      </c>
      <c r="I493" s="144"/>
      <c r="J493" s="96">
        <v>68</v>
      </c>
      <c r="K493" s="78">
        <f t="shared" si="52"/>
        <v>1.3</v>
      </c>
      <c r="L493" s="78">
        <f t="shared" si="53"/>
        <v>0</v>
      </c>
      <c r="M493" s="45">
        <f t="shared" si="54"/>
        <v>45.5</v>
      </c>
      <c r="N493" s="363"/>
      <c r="O493" s="363"/>
      <c r="P493" s="363"/>
      <c r="Q493" s="363"/>
      <c r="R493" s="363"/>
      <c r="S493" s="363"/>
      <c r="T493" s="363"/>
      <c r="U493" s="363"/>
      <c r="V493" s="363"/>
      <c r="W493" s="363"/>
      <c r="X493" s="363"/>
      <c r="Y493" s="363"/>
      <c r="Z493" s="363"/>
      <c r="AA493" s="363"/>
      <c r="AB493" s="363"/>
      <c r="AC493" s="363"/>
      <c r="AD493" s="74"/>
    </row>
    <row r="494" spans="1:30" ht="18" customHeight="1">
      <c r="A494" s="81"/>
      <c r="B494" s="97"/>
      <c r="C494" s="98"/>
      <c r="D494" s="42">
        <v>50600115401</v>
      </c>
      <c r="E494" s="43" t="s">
        <v>280</v>
      </c>
      <c r="F494" s="44" t="s">
        <v>260</v>
      </c>
      <c r="G494" s="143">
        <v>1</v>
      </c>
      <c r="H494" s="144"/>
      <c r="I494" s="144">
        <v>40</v>
      </c>
      <c r="J494" s="96">
        <v>39</v>
      </c>
      <c r="K494" s="78">
        <f t="shared" si="52"/>
        <v>0</v>
      </c>
      <c r="L494" s="78">
        <f t="shared" si="53"/>
        <v>1.2</v>
      </c>
      <c r="M494" s="45">
        <f t="shared" si="54"/>
        <v>36</v>
      </c>
      <c r="N494" s="363"/>
      <c r="O494" s="363"/>
      <c r="P494" s="363"/>
      <c r="Q494" s="363"/>
      <c r="R494" s="363"/>
      <c r="S494" s="363"/>
      <c r="T494" s="363"/>
      <c r="U494" s="363"/>
      <c r="V494" s="363"/>
      <c r="W494" s="363"/>
      <c r="X494" s="363"/>
      <c r="Y494" s="363"/>
      <c r="Z494" s="363"/>
      <c r="AA494" s="363"/>
      <c r="AB494" s="363"/>
      <c r="AC494" s="363"/>
      <c r="AD494" s="74"/>
    </row>
    <row r="495" spans="1:30" ht="18" customHeight="1">
      <c r="A495" s="81"/>
      <c r="B495" s="97"/>
      <c r="C495" s="98"/>
      <c r="D495" s="42">
        <v>50600115401</v>
      </c>
      <c r="E495" s="43" t="s">
        <v>280</v>
      </c>
      <c r="F495" s="44" t="s">
        <v>260</v>
      </c>
      <c r="G495" s="143">
        <v>1</v>
      </c>
      <c r="H495" s="135"/>
      <c r="I495" s="135">
        <v>40</v>
      </c>
      <c r="J495" s="96">
        <v>29</v>
      </c>
      <c r="K495" s="78">
        <f t="shared" si="52"/>
        <v>0</v>
      </c>
      <c r="L495" s="78">
        <f t="shared" si="53"/>
        <v>1</v>
      </c>
      <c r="M495" s="45">
        <f t="shared" si="54"/>
        <v>30</v>
      </c>
      <c r="N495" s="363"/>
      <c r="O495" s="363"/>
      <c r="P495" s="363"/>
      <c r="Q495" s="363"/>
      <c r="R495" s="363"/>
      <c r="S495" s="363"/>
      <c r="T495" s="363"/>
      <c r="U495" s="363"/>
      <c r="V495" s="363"/>
      <c r="W495" s="363"/>
      <c r="X495" s="363"/>
      <c r="Y495" s="363"/>
      <c r="Z495" s="363"/>
      <c r="AA495" s="363"/>
      <c r="AB495" s="363"/>
      <c r="AC495" s="363"/>
      <c r="AD495" s="74"/>
    </row>
    <row r="496" spans="1:30" ht="18" customHeight="1">
      <c r="A496" s="81"/>
      <c r="B496" s="97"/>
      <c r="C496" s="98"/>
      <c r="D496" s="42"/>
      <c r="E496" s="43" t="s">
        <v>326</v>
      </c>
      <c r="F496" s="44" t="s">
        <v>203</v>
      </c>
      <c r="G496" s="143"/>
      <c r="H496" s="135"/>
      <c r="I496" s="135"/>
      <c r="J496" s="96"/>
      <c r="K496" s="78">
        <f t="shared" si="52"/>
        <v>0</v>
      </c>
      <c r="L496" s="78">
        <f t="shared" si="53"/>
        <v>0</v>
      </c>
      <c r="M496" s="45">
        <f t="shared" si="54"/>
        <v>0</v>
      </c>
      <c r="N496" s="363"/>
      <c r="O496" s="363"/>
      <c r="P496" s="363"/>
      <c r="Q496" s="363"/>
      <c r="R496" s="363"/>
      <c r="S496" s="363"/>
      <c r="T496" s="363"/>
      <c r="U496" s="363"/>
      <c r="V496" s="363"/>
      <c r="W496" s="363"/>
      <c r="X496" s="363"/>
      <c r="Y496" s="363"/>
      <c r="Z496" s="363"/>
      <c r="AA496" s="363"/>
      <c r="AB496" s="363"/>
      <c r="AC496" s="363"/>
      <c r="AD496" s="74"/>
    </row>
    <row r="497" spans="1:30" ht="18" customHeight="1">
      <c r="A497" s="81"/>
      <c r="B497" s="97"/>
      <c r="C497" s="98"/>
      <c r="D497" s="42"/>
      <c r="E497" s="43" t="s">
        <v>276</v>
      </c>
      <c r="F497" s="44" t="s">
        <v>318</v>
      </c>
      <c r="G497" s="143">
        <v>2</v>
      </c>
      <c r="H497" s="135">
        <v>30</v>
      </c>
      <c r="I497" s="135"/>
      <c r="J497" s="96">
        <v>40</v>
      </c>
      <c r="K497" s="78">
        <f t="shared" si="52"/>
        <v>1.2</v>
      </c>
      <c r="L497" s="78">
        <f t="shared" si="53"/>
        <v>0</v>
      </c>
      <c r="M497" s="45">
        <f t="shared" si="54"/>
        <v>36</v>
      </c>
      <c r="N497" s="363"/>
      <c r="O497" s="363"/>
      <c r="P497" s="363"/>
      <c r="Q497" s="363"/>
      <c r="R497" s="363"/>
      <c r="S497" s="363"/>
      <c r="T497" s="363"/>
      <c r="U497" s="363"/>
      <c r="V497" s="363"/>
      <c r="W497" s="363"/>
      <c r="X497" s="363"/>
      <c r="Y497" s="363"/>
      <c r="Z497" s="363"/>
      <c r="AA497" s="363"/>
      <c r="AB497" s="363"/>
      <c r="AC497" s="363"/>
      <c r="AD497" s="74"/>
    </row>
    <row r="498" spans="1:30" s="183" customFormat="1" ht="18" customHeight="1">
      <c r="A498" s="111"/>
      <c r="B498" s="97"/>
      <c r="C498" s="98"/>
      <c r="D498" s="42"/>
      <c r="E498" s="43" t="s">
        <v>468</v>
      </c>
      <c r="F498" s="44" t="s">
        <v>318</v>
      </c>
      <c r="G498" s="143">
        <v>2</v>
      </c>
      <c r="H498" s="135"/>
      <c r="I498" s="135">
        <v>30</v>
      </c>
      <c r="J498" s="96">
        <v>40</v>
      </c>
      <c r="K498" s="78">
        <f t="shared" si="52"/>
        <v>0</v>
      </c>
      <c r="L498" s="78">
        <f t="shared" si="53"/>
        <v>1.2</v>
      </c>
      <c r="M498" s="45">
        <f t="shared" si="54"/>
        <v>27</v>
      </c>
      <c r="N498" s="389"/>
      <c r="O498" s="389"/>
      <c r="P498" s="389"/>
      <c r="Q498" s="389"/>
      <c r="R498" s="389"/>
      <c r="S498" s="389"/>
      <c r="T498" s="389"/>
      <c r="U498" s="389"/>
      <c r="V498" s="389"/>
      <c r="W498" s="389"/>
      <c r="X498" s="389"/>
      <c r="Y498" s="389"/>
      <c r="Z498" s="389"/>
      <c r="AA498" s="389"/>
      <c r="AB498" s="389"/>
      <c r="AC498" s="389"/>
      <c r="AD498" s="74"/>
    </row>
    <row r="499" spans="1:30" s="183" customFormat="1" ht="18" customHeight="1">
      <c r="A499" s="111"/>
      <c r="B499" s="97"/>
      <c r="C499" s="98"/>
      <c r="D499" s="42"/>
      <c r="E499" s="43" t="s">
        <v>469</v>
      </c>
      <c r="F499" s="44" t="s">
        <v>318</v>
      </c>
      <c r="G499" s="143">
        <v>2</v>
      </c>
      <c r="H499" s="135"/>
      <c r="I499" s="135">
        <v>30</v>
      </c>
      <c r="J499" s="96">
        <v>40</v>
      </c>
      <c r="K499" s="78">
        <f t="shared" si="52"/>
        <v>0</v>
      </c>
      <c r="L499" s="78">
        <f t="shared" si="53"/>
        <v>1.2</v>
      </c>
      <c r="M499" s="45">
        <f t="shared" si="54"/>
        <v>27</v>
      </c>
      <c r="N499" s="389"/>
      <c r="O499" s="389"/>
      <c r="P499" s="389"/>
      <c r="Q499" s="389"/>
      <c r="R499" s="389"/>
      <c r="S499" s="389"/>
      <c r="T499" s="389"/>
      <c r="U499" s="389"/>
      <c r="V499" s="389"/>
      <c r="W499" s="389"/>
      <c r="X499" s="389"/>
      <c r="Y499" s="389"/>
      <c r="Z499" s="389"/>
      <c r="AA499" s="389"/>
      <c r="AB499" s="389"/>
      <c r="AC499" s="389"/>
      <c r="AD499" s="74"/>
    </row>
    <row r="500" spans="1:30" ht="18" customHeight="1">
      <c r="A500" s="81"/>
      <c r="B500" s="62"/>
      <c r="C500" s="98"/>
      <c r="D500" s="42"/>
      <c r="E500" s="43" t="s">
        <v>276</v>
      </c>
      <c r="F500" s="44" t="s">
        <v>175</v>
      </c>
      <c r="G500" s="143">
        <v>2</v>
      </c>
      <c r="H500" s="135">
        <v>30</v>
      </c>
      <c r="I500" s="135">
        <v>30</v>
      </c>
      <c r="J500" s="96">
        <v>40</v>
      </c>
      <c r="K500" s="78">
        <f t="shared" si="52"/>
        <v>1.2</v>
      </c>
      <c r="L500" s="78">
        <f t="shared" si="53"/>
        <v>1.2</v>
      </c>
      <c r="M500" s="45">
        <f t="shared" si="54"/>
        <v>63</v>
      </c>
      <c r="N500" s="363"/>
      <c r="O500" s="363"/>
      <c r="P500" s="363"/>
      <c r="Q500" s="363"/>
      <c r="R500" s="363"/>
      <c r="S500" s="363"/>
      <c r="T500" s="363"/>
      <c r="U500" s="363"/>
      <c r="V500" s="363"/>
      <c r="W500" s="363"/>
      <c r="X500" s="363"/>
      <c r="Y500" s="363"/>
      <c r="Z500" s="363"/>
      <c r="AA500" s="363"/>
      <c r="AB500" s="363"/>
      <c r="AC500" s="363"/>
      <c r="AD500" s="74"/>
    </row>
    <row r="501" spans="1:30" ht="18" customHeight="1">
      <c r="A501" s="81"/>
      <c r="B501" s="97"/>
      <c r="C501" s="98"/>
      <c r="D501" s="42"/>
      <c r="E501" s="43" t="s">
        <v>276</v>
      </c>
      <c r="F501" s="44" t="s">
        <v>406</v>
      </c>
      <c r="G501" s="143">
        <v>2</v>
      </c>
      <c r="H501" s="135">
        <v>30</v>
      </c>
      <c r="I501" s="135">
        <v>30</v>
      </c>
      <c r="J501" s="96">
        <v>40</v>
      </c>
      <c r="K501" s="78">
        <f t="shared" si="52"/>
        <v>1.2</v>
      </c>
      <c r="L501" s="78">
        <f t="shared" si="53"/>
        <v>1.2</v>
      </c>
      <c r="M501" s="45">
        <f t="shared" si="54"/>
        <v>63</v>
      </c>
      <c r="N501" s="363"/>
      <c r="O501" s="363"/>
      <c r="P501" s="363"/>
      <c r="Q501" s="363"/>
      <c r="R501" s="363"/>
      <c r="S501" s="363"/>
      <c r="T501" s="363"/>
      <c r="U501" s="363"/>
      <c r="V501" s="363"/>
      <c r="W501" s="363"/>
      <c r="X501" s="363"/>
      <c r="Y501" s="363"/>
      <c r="Z501" s="363"/>
      <c r="AA501" s="363"/>
      <c r="AB501" s="363"/>
      <c r="AC501" s="363"/>
      <c r="AD501" s="74"/>
    </row>
    <row r="502" spans="1:30" ht="18" customHeight="1">
      <c r="A502" s="81"/>
      <c r="B502" s="97"/>
      <c r="C502" s="98"/>
      <c r="D502" s="42"/>
      <c r="E502" s="43" t="s">
        <v>276</v>
      </c>
      <c r="F502" s="44" t="s">
        <v>407</v>
      </c>
      <c r="G502" s="143">
        <v>2</v>
      </c>
      <c r="H502" s="136">
        <v>30</v>
      </c>
      <c r="I502" s="136">
        <v>30</v>
      </c>
      <c r="J502" s="96">
        <v>40</v>
      </c>
      <c r="K502" s="78">
        <f t="shared" si="52"/>
        <v>1.2</v>
      </c>
      <c r="L502" s="78">
        <f t="shared" si="53"/>
        <v>1.2</v>
      </c>
      <c r="M502" s="45">
        <f t="shared" si="54"/>
        <v>63</v>
      </c>
      <c r="N502" s="363"/>
      <c r="O502" s="363"/>
      <c r="P502" s="363"/>
      <c r="Q502" s="363"/>
      <c r="R502" s="363"/>
      <c r="S502" s="363"/>
      <c r="T502" s="363"/>
      <c r="U502" s="363"/>
      <c r="V502" s="363"/>
      <c r="W502" s="363"/>
      <c r="X502" s="363"/>
      <c r="Y502" s="363"/>
      <c r="Z502" s="363"/>
      <c r="AA502" s="363"/>
      <c r="AB502" s="363"/>
      <c r="AC502" s="363"/>
      <c r="AD502" s="74"/>
    </row>
    <row r="503" spans="1:30" s="183" customFormat="1" ht="18" hidden="1" customHeight="1">
      <c r="A503" s="111"/>
      <c r="B503" s="97"/>
      <c r="C503" s="98"/>
      <c r="D503" s="42"/>
      <c r="E503" s="43"/>
      <c r="F503" s="44"/>
      <c r="G503" s="143"/>
      <c r="H503" s="136"/>
      <c r="I503" s="136"/>
      <c r="J503" s="96"/>
      <c r="K503" s="78"/>
      <c r="L503" s="78"/>
      <c r="M503" s="45"/>
      <c r="N503" s="389"/>
      <c r="O503" s="389"/>
      <c r="P503" s="389"/>
      <c r="Q503" s="389"/>
      <c r="R503" s="389"/>
      <c r="S503" s="389"/>
      <c r="T503" s="389"/>
      <c r="U503" s="389"/>
      <c r="V503" s="389"/>
      <c r="W503" s="389"/>
      <c r="X503" s="389"/>
      <c r="Y503" s="389"/>
      <c r="Z503" s="389"/>
      <c r="AA503" s="389"/>
      <c r="AB503" s="389"/>
      <c r="AC503" s="389"/>
      <c r="AD503" s="74"/>
    </row>
    <row r="504" spans="1:30" ht="18" hidden="1" customHeight="1">
      <c r="A504" s="81"/>
      <c r="B504" s="97"/>
      <c r="C504" s="98"/>
      <c r="D504" s="42"/>
      <c r="E504" s="43"/>
      <c r="F504" s="44"/>
      <c r="G504" s="143"/>
      <c r="H504" s="136"/>
      <c r="I504" s="136"/>
      <c r="J504" s="96"/>
      <c r="K504" s="78"/>
      <c r="L504" s="78"/>
      <c r="M504" s="45"/>
      <c r="N504" s="363"/>
      <c r="O504" s="363"/>
      <c r="P504" s="363"/>
      <c r="Q504" s="363"/>
      <c r="R504" s="363"/>
      <c r="S504" s="363"/>
      <c r="T504" s="363"/>
      <c r="U504" s="363"/>
      <c r="V504" s="363"/>
      <c r="W504" s="363"/>
      <c r="X504" s="363"/>
      <c r="Y504" s="363"/>
      <c r="Z504" s="363"/>
      <c r="AA504" s="363"/>
      <c r="AB504" s="363"/>
      <c r="AC504" s="363"/>
      <c r="AD504" s="74"/>
    </row>
    <row r="505" spans="1:30" ht="18" hidden="1" customHeight="1">
      <c r="A505" s="81"/>
      <c r="B505" s="97"/>
      <c r="C505" s="98"/>
      <c r="D505" s="42"/>
      <c r="E505" s="43"/>
      <c r="F505" s="44"/>
      <c r="G505" s="143"/>
      <c r="H505" s="136"/>
      <c r="I505" s="136"/>
      <c r="J505" s="96"/>
      <c r="K505" s="78"/>
      <c r="L505" s="78"/>
      <c r="M505" s="45"/>
      <c r="N505" s="363"/>
      <c r="O505" s="363"/>
      <c r="P505" s="363"/>
      <c r="Q505" s="363"/>
      <c r="R505" s="363"/>
      <c r="S505" s="363"/>
      <c r="T505" s="363"/>
      <c r="U505" s="363"/>
      <c r="V505" s="363"/>
      <c r="W505" s="363"/>
      <c r="X505" s="363"/>
      <c r="Y505" s="363"/>
      <c r="Z505" s="363"/>
      <c r="AA505" s="363"/>
      <c r="AB505" s="363"/>
      <c r="AC505" s="363"/>
      <c r="AD505" s="74"/>
    </row>
    <row r="506" spans="1:30" ht="18" customHeight="1">
      <c r="A506" s="94">
        <v>24</v>
      </c>
      <c r="B506" s="59" t="s">
        <v>119</v>
      </c>
      <c r="C506" s="60" t="s">
        <v>120</v>
      </c>
      <c r="D506" s="42">
        <v>21100150001</v>
      </c>
      <c r="E506" s="43" t="s">
        <v>320</v>
      </c>
      <c r="F506" s="154" t="s">
        <v>322</v>
      </c>
      <c r="G506" s="101">
        <v>1</v>
      </c>
      <c r="H506" s="283">
        <v>4</v>
      </c>
      <c r="I506" s="283">
        <v>4</v>
      </c>
      <c r="J506" s="96">
        <v>32</v>
      </c>
      <c r="K506" s="78">
        <f t="shared" si="52"/>
        <v>1</v>
      </c>
      <c r="L506" s="78">
        <f t="shared" si="53"/>
        <v>1.1000000000000001</v>
      </c>
      <c r="M506" s="45">
        <f t="shared" si="54"/>
        <v>7.3</v>
      </c>
      <c r="N506" s="397">
        <f>67.5/15</f>
        <v>4.5</v>
      </c>
      <c r="O506" s="381"/>
      <c r="P506" s="375">
        <f>SUM(M506:M519)+N506+O506</f>
        <v>59.8</v>
      </c>
      <c r="Q506" s="381"/>
      <c r="R506" s="375"/>
      <c r="S506" s="379"/>
      <c r="T506" s="381"/>
      <c r="U506" s="379"/>
      <c r="V506" s="377"/>
      <c r="W506" s="379"/>
      <c r="X506" s="381"/>
      <c r="Y506" s="375"/>
      <c r="Z506" s="383"/>
      <c r="AA506" s="383"/>
      <c r="AB506" s="401"/>
      <c r="AC506" s="390"/>
      <c r="AD506" s="74"/>
    </row>
    <row r="507" spans="1:30" ht="18" customHeight="1">
      <c r="A507" s="81"/>
      <c r="B507" s="97"/>
      <c r="C507" s="98"/>
      <c r="D507" s="42">
        <v>21100150002</v>
      </c>
      <c r="E507" s="43" t="s">
        <v>320</v>
      </c>
      <c r="F507" s="154" t="s">
        <v>323</v>
      </c>
      <c r="G507" s="127">
        <v>1</v>
      </c>
      <c r="H507" s="284">
        <v>6</v>
      </c>
      <c r="I507" s="284">
        <v>6</v>
      </c>
      <c r="J507" s="96">
        <v>28</v>
      </c>
      <c r="K507" s="78">
        <f t="shared" si="52"/>
        <v>1</v>
      </c>
      <c r="L507" s="78">
        <f t="shared" si="53"/>
        <v>1</v>
      </c>
      <c r="M507" s="45">
        <f t="shared" si="54"/>
        <v>10.5</v>
      </c>
      <c r="N507" s="363"/>
      <c r="O507" s="363"/>
      <c r="P507" s="363"/>
      <c r="Q507" s="363"/>
      <c r="R507" s="363"/>
      <c r="S507" s="363"/>
      <c r="T507" s="363"/>
      <c r="U507" s="363"/>
      <c r="V507" s="363"/>
      <c r="W507" s="363"/>
      <c r="X507" s="363"/>
      <c r="Y507" s="363"/>
      <c r="Z507" s="363"/>
      <c r="AA507" s="363"/>
      <c r="AB507" s="363"/>
      <c r="AC507" s="363"/>
      <c r="AD507" s="74"/>
    </row>
    <row r="508" spans="1:30" ht="18" customHeight="1">
      <c r="A508" s="81"/>
      <c r="B508" s="97"/>
      <c r="C508" s="98"/>
      <c r="D508" s="42">
        <v>41000010801</v>
      </c>
      <c r="E508" s="43" t="s">
        <v>320</v>
      </c>
      <c r="F508" s="154" t="s">
        <v>324</v>
      </c>
      <c r="G508" s="127">
        <v>1</v>
      </c>
      <c r="H508" s="284">
        <v>2</v>
      </c>
      <c r="I508" s="284">
        <v>4</v>
      </c>
      <c r="J508" s="96">
        <v>27</v>
      </c>
      <c r="K508" s="78">
        <f t="shared" si="52"/>
        <v>1</v>
      </c>
      <c r="L508" s="78">
        <f t="shared" si="53"/>
        <v>1</v>
      </c>
      <c r="M508" s="45">
        <f t="shared" si="54"/>
        <v>5</v>
      </c>
      <c r="N508" s="363"/>
      <c r="O508" s="363"/>
      <c r="P508" s="363"/>
      <c r="Q508" s="363"/>
      <c r="R508" s="363"/>
      <c r="S508" s="363"/>
      <c r="T508" s="363"/>
      <c r="U508" s="363"/>
      <c r="V508" s="363"/>
      <c r="W508" s="363"/>
      <c r="X508" s="363"/>
      <c r="Y508" s="363"/>
      <c r="Z508" s="363"/>
      <c r="AA508" s="363"/>
      <c r="AB508" s="363"/>
      <c r="AC508" s="363"/>
      <c r="AD508" s="74"/>
    </row>
    <row r="509" spans="1:30" ht="18" customHeight="1">
      <c r="A509" s="81"/>
      <c r="B509" s="97"/>
      <c r="C509" s="98"/>
      <c r="D509" s="42">
        <v>21100149801</v>
      </c>
      <c r="E509" s="43" t="s">
        <v>332</v>
      </c>
      <c r="F509" s="154" t="s">
        <v>167</v>
      </c>
      <c r="G509" s="127">
        <v>1</v>
      </c>
      <c r="H509" s="284">
        <v>4</v>
      </c>
      <c r="I509" s="284">
        <v>4</v>
      </c>
      <c r="J509" s="96">
        <v>37</v>
      </c>
      <c r="K509" s="78">
        <f t="shared" si="52"/>
        <v>1.2</v>
      </c>
      <c r="L509" s="78">
        <f t="shared" si="53"/>
        <v>1.2</v>
      </c>
      <c r="M509" s="45">
        <f t="shared" si="54"/>
        <v>8.4</v>
      </c>
      <c r="N509" s="363"/>
      <c r="O509" s="363"/>
      <c r="P509" s="363"/>
      <c r="Q509" s="363"/>
      <c r="R509" s="363"/>
      <c r="S509" s="363"/>
      <c r="T509" s="363"/>
      <c r="U509" s="363"/>
      <c r="V509" s="363"/>
      <c r="W509" s="363"/>
      <c r="X509" s="363"/>
      <c r="Y509" s="363"/>
      <c r="Z509" s="363"/>
      <c r="AA509" s="363"/>
      <c r="AB509" s="363"/>
      <c r="AC509" s="363"/>
      <c r="AD509" s="74"/>
    </row>
    <row r="510" spans="1:30" ht="18" customHeight="1">
      <c r="A510" s="81"/>
      <c r="B510" s="97"/>
      <c r="C510" s="98"/>
      <c r="D510" s="42">
        <v>21100149802</v>
      </c>
      <c r="E510" s="43" t="s">
        <v>332</v>
      </c>
      <c r="F510" s="154" t="s">
        <v>168</v>
      </c>
      <c r="G510" s="127">
        <v>1</v>
      </c>
      <c r="H510" s="284">
        <v>4</v>
      </c>
      <c r="I510" s="284">
        <v>4</v>
      </c>
      <c r="J510" s="96">
        <v>33</v>
      </c>
      <c r="K510" s="78">
        <f t="shared" si="52"/>
        <v>1</v>
      </c>
      <c r="L510" s="78">
        <f t="shared" si="53"/>
        <v>1.1000000000000001</v>
      </c>
      <c r="M510" s="45">
        <f t="shared" si="54"/>
        <v>7.3</v>
      </c>
      <c r="N510" s="363"/>
      <c r="O510" s="363"/>
      <c r="P510" s="363"/>
      <c r="Q510" s="363"/>
      <c r="R510" s="363"/>
      <c r="S510" s="363"/>
      <c r="T510" s="363"/>
      <c r="U510" s="363"/>
      <c r="V510" s="363"/>
      <c r="W510" s="363"/>
      <c r="X510" s="363"/>
      <c r="Y510" s="363"/>
      <c r="Z510" s="363"/>
      <c r="AA510" s="363"/>
      <c r="AB510" s="363"/>
      <c r="AC510" s="363"/>
      <c r="AD510" s="74"/>
    </row>
    <row r="511" spans="1:30" ht="18" customHeight="1">
      <c r="A511" s="81"/>
      <c r="B511" s="97"/>
      <c r="C511" s="98"/>
      <c r="D511" s="42" t="s">
        <v>309</v>
      </c>
      <c r="E511" s="43" t="s">
        <v>326</v>
      </c>
      <c r="F511" s="44" t="s">
        <v>214</v>
      </c>
      <c r="G511" s="127">
        <v>1</v>
      </c>
      <c r="H511" s="284">
        <v>2</v>
      </c>
      <c r="I511" s="284"/>
      <c r="J511" s="96">
        <v>22</v>
      </c>
      <c r="K511" s="78">
        <f t="shared" si="52"/>
        <v>0</v>
      </c>
      <c r="L511" s="78">
        <f t="shared" si="53"/>
        <v>0</v>
      </c>
      <c r="M511" s="45">
        <f t="shared" si="54"/>
        <v>0</v>
      </c>
      <c r="N511" s="363"/>
      <c r="O511" s="363"/>
      <c r="P511" s="363"/>
      <c r="Q511" s="363"/>
      <c r="R511" s="363"/>
      <c r="S511" s="363"/>
      <c r="T511" s="363"/>
      <c r="U511" s="363"/>
      <c r="V511" s="363"/>
      <c r="W511" s="363"/>
      <c r="X511" s="363"/>
      <c r="Y511" s="363"/>
      <c r="Z511" s="363"/>
      <c r="AA511" s="363"/>
      <c r="AB511" s="363"/>
      <c r="AC511" s="363"/>
      <c r="AD511" s="74"/>
    </row>
    <row r="512" spans="1:30" ht="20.25" customHeight="1">
      <c r="A512" s="81"/>
      <c r="B512" s="97"/>
      <c r="C512" s="98"/>
      <c r="D512" s="42">
        <v>71400135502</v>
      </c>
      <c r="E512" s="43" t="s">
        <v>333</v>
      </c>
      <c r="F512" s="44" t="s">
        <v>175</v>
      </c>
      <c r="G512" s="127">
        <v>1</v>
      </c>
      <c r="H512" s="284">
        <v>8</v>
      </c>
      <c r="I512" s="284">
        <v>8</v>
      </c>
      <c r="J512" s="96">
        <v>40</v>
      </c>
      <c r="K512" s="78">
        <f t="shared" si="52"/>
        <v>1.2</v>
      </c>
      <c r="L512" s="78">
        <f t="shared" si="53"/>
        <v>1.2</v>
      </c>
      <c r="M512" s="45">
        <f t="shared" si="54"/>
        <v>16.8</v>
      </c>
      <c r="N512" s="363"/>
      <c r="O512" s="363"/>
      <c r="P512" s="363"/>
      <c r="Q512" s="363"/>
      <c r="R512" s="363"/>
      <c r="S512" s="363"/>
      <c r="T512" s="363"/>
      <c r="U512" s="363"/>
      <c r="V512" s="363"/>
      <c r="W512" s="363"/>
      <c r="X512" s="363"/>
      <c r="Y512" s="363"/>
      <c r="Z512" s="363"/>
      <c r="AA512" s="363"/>
      <c r="AB512" s="363"/>
      <c r="AC512" s="363"/>
      <c r="AD512" s="74"/>
    </row>
    <row r="513" spans="1:30" ht="18" hidden="1" customHeight="1">
      <c r="A513" s="81"/>
      <c r="B513" s="97"/>
      <c r="C513" s="98"/>
      <c r="D513" s="42"/>
      <c r="E513" s="43"/>
      <c r="F513" s="44"/>
      <c r="G513" s="127"/>
      <c r="H513" s="276"/>
      <c r="I513" s="276"/>
      <c r="J513" s="96"/>
      <c r="K513" s="78">
        <f t="shared" si="52"/>
        <v>0</v>
      </c>
      <c r="L513" s="78">
        <f t="shared" si="53"/>
        <v>0</v>
      </c>
      <c r="M513" s="45">
        <f t="shared" si="54"/>
        <v>0</v>
      </c>
      <c r="N513" s="363"/>
      <c r="O513" s="363"/>
      <c r="P513" s="363"/>
      <c r="Q513" s="363"/>
      <c r="R513" s="363"/>
      <c r="S513" s="363"/>
      <c r="T513" s="363"/>
      <c r="U513" s="363"/>
      <c r="V513" s="363"/>
      <c r="W513" s="363"/>
      <c r="X513" s="363"/>
      <c r="Y513" s="363"/>
      <c r="Z513" s="363"/>
      <c r="AA513" s="363"/>
      <c r="AB513" s="363"/>
      <c r="AC513" s="363"/>
      <c r="AD513" s="74"/>
    </row>
    <row r="514" spans="1:30" ht="18" hidden="1" customHeight="1">
      <c r="A514" s="81"/>
      <c r="B514" s="97"/>
      <c r="C514" s="98"/>
      <c r="D514" s="42"/>
      <c r="E514" s="43"/>
      <c r="F514" s="44"/>
      <c r="G514" s="127"/>
      <c r="H514" s="276"/>
      <c r="I514" s="276"/>
      <c r="J514" s="96"/>
      <c r="K514" s="78">
        <f t="shared" si="52"/>
        <v>0</v>
      </c>
      <c r="L514" s="78">
        <f t="shared" si="53"/>
        <v>0</v>
      </c>
      <c r="M514" s="45">
        <f t="shared" si="54"/>
        <v>0</v>
      </c>
      <c r="N514" s="363"/>
      <c r="O514" s="363"/>
      <c r="P514" s="363"/>
      <c r="Q514" s="363"/>
      <c r="R514" s="363"/>
      <c r="S514" s="363"/>
      <c r="T514" s="363"/>
      <c r="U514" s="363"/>
      <c r="V514" s="363"/>
      <c r="W514" s="363"/>
      <c r="X514" s="363"/>
      <c r="Y514" s="363"/>
      <c r="Z514" s="363"/>
      <c r="AA514" s="363"/>
      <c r="AB514" s="363"/>
      <c r="AC514" s="363"/>
      <c r="AD514" s="74"/>
    </row>
    <row r="515" spans="1:30" ht="18" hidden="1" customHeight="1">
      <c r="A515" s="111"/>
      <c r="B515" s="97"/>
      <c r="C515" s="98"/>
      <c r="D515" s="42"/>
      <c r="E515" s="43"/>
      <c r="F515" s="44"/>
      <c r="G515" s="127"/>
      <c r="H515" s="276"/>
      <c r="I515" s="276"/>
      <c r="J515" s="96"/>
      <c r="K515" s="78">
        <f t="shared" si="52"/>
        <v>0</v>
      </c>
      <c r="L515" s="78">
        <f t="shared" si="53"/>
        <v>0</v>
      </c>
      <c r="M515" s="45">
        <f t="shared" si="54"/>
        <v>0</v>
      </c>
      <c r="N515" s="389"/>
      <c r="O515" s="389"/>
      <c r="P515" s="389"/>
      <c r="Q515" s="389"/>
      <c r="R515" s="389"/>
      <c r="S515" s="389"/>
      <c r="T515" s="389"/>
      <c r="U515" s="389"/>
      <c r="V515" s="389"/>
      <c r="W515" s="389"/>
      <c r="X515" s="389"/>
      <c r="Y515" s="389"/>
      <c r="Z515" s="389"/>
      <c r="AA515" s="389"/>
      <c r="AB515" s="389"/>
      <c r="AC515" s="389"/>
      <c r="AD515" s="74"/>
    </row>
    <row r="516" spans="1:30" ht="18" hidden="1" customHeight="1">
      <c r="A516" s="111"/>
      <c r="B516" s="97"/>
      <c r="C516" s="98"/>
      <c r="D516" s="42"/>
      <c r="E516" s="43"/>
      <c r="F516" s="44"/>
      <c r="G516" s="127"/>
      <c r="H516" s="276"/>
      <c r="I516" s="276"/>
      <c r="J516" s="96"/>
      <c r="K516" s="78">
        <f t="shared" si="52"/>
        <v>0</v>
      </c>
      <c r="L516" s="78">
        <f t="shared" si="53"/>
        <v>0</v>
      </c>
      <c r="M516" s="45">
        <f t="shared" si="54"/>
        <v>0</v>
      </c>
      <c r="N516" s="389"/>
      <c r="O516" s="389"/>
      <c r="P516" s="389"/>
      <c r="Q516" s="389"/>
      <c r="R516" s="389"/>
      <c r="S516" s="389"/>
      <c r="T516" s="389"/>
      <c r="U516" s="389"/>
      <c r="V516" s="389"/>
      <c r="W516" s="389"/>
      <c r="X516" s="389"/>
      <c r="Y516" s="389"/>
      <c r="Z516" s="389"/>
      <c r="AA516" s="389"/>
      <c r="AB516" s="389"/>
      <c r="AC516" s="389"/>
      <c r="AD516" s="74"/>
    </row>
    <row r="517" spans="1:30" ht="18" hidden="1" customHeight="1">
      <c r="A517" s="81"/>
      <c r="B517" s="97"/>
      <c r="C517" s="98"/>
      <c r="D517" s="42"/>
      <c r="E517" s="43"/>
      <c r="F517" s="44"/>
      <c r="G517" s="127"/>
      <c r="H517" s="276"/>
      <c r="I517" s="276"/>
      <c r="J517" s="96"/>
      <c r="K517" s="78">
        <f t="shared" si="52"/>
        <v>0</v>
      </c>
      <c r="L517" s="78">
        <f t="shared" si="53"/>
        <v>0</v>
      </c>
      <c r="M517" s="45">
        <f t="shared" si="54"/>
        <v>0</v>
      </c>
      <c r="N517" s="363"/>
      <c r="O517" s="363"/>
      <c r="P517" s="363"/>
      <c r="Q517" s="363"/>
      <c r="R517" s="363"/>
      <c r="S517" s="363"/>
      <c r="T517" s="363"/>
      <c r="U517" s="363"/>
      <c r="V517" s="363"/>
      <c r="W517" s="363"/>
      <c r="X517" s="363"/>
      <c r="Y517" s="363"/>
      <c r="Z517" s="363"/>
      <c r="AA517" s="363"/>
      <c r="AB517" s="363"/>
      <c r="AC517" s="363"/>
      <c r="AD517" s="74"/>
    </row>
    <row r="518" spans="1:30" ht="18" hidden="1" customHeight="1">
      <c r="A518" s="111"/>
      <c r="B518" s="97"/>
      <c r="C518" s="98"/>
      <c r="D518" s="42"/>
      <c r="E518" s="43"/>
      <c r="F518" s="44"/>
      <c r="G518" s="127"/>
      <c r="H518" s="276"/>
      <c r="I518" s="276"/>
      <c r="J518" s="96"/>
      <c r="K518" s="78">
        <f t="shared" si="52"/>
        <v>0</v>
      </c>
      <c r="L518" s="78">
        <f t="shared" si="53"/>
        <v>0</v>
      </c>
      <c r="M518" s="45">
        <f t="shared" si="54"/>
        <v>0</v>
      </c>
      <c r="N518" s="389"/>
      <c r="O518" s="389"/>
      <c r="P518" s="389"/>
      <c r="Q518" s="389"/>
      <c r="R518" s="389"/>
      <c r="S518" s="389"/>
      <c r="T518" s="389"/>
      <c r="U518" s="389"/>
      <c r="V518" s="389"/>
      <c r="W518" s="389"/>
      <c r="X518" s="389"/>
      <c r="Y518" s="389"/>
      <c r="Z518" s="389"/>
      <c r="AA518" s="389"/>
      <c r="AB518" s="389"/>
      <c r="AC518" s="389"/>
      <c r="AD518" s="74"/>
    </row>
    <row r="519" spans="1:30" ht="18" hidden="1" customHeight="1">
      <c r="A519" s="81"/>
      <c r="B519" s="97"/>
      <c r="C519" s="98"/>
      <c r="D519" s="42"/>
      <c r="E519" s="43"/>
      <c r="F519" s="44"/>
      <c r="G519" s="143"/>
      <c r="H519" s="136"/>
      <c r="I519" s="136"/>
      <c r="J519" s="96"/>
      <c r="K519" s="78">
        <f t="shared" si="52"/>
        <v>0</v>
      </c>
      <c r="L519" s="78">
        <f t="shared" si="53"/>
        <v>0</v>
      </c>
      <c r="M519" s="45">
        <f t="shared" si="54"/>
        <v>0</v>
      </c>
      <c r="N519" s="363"/>
      <c r="O519" s="363"/>
      <c r="P519" s="363"/>
      <c r="Q519" s="363"/>
      <c r="R519" s="363"/>
      <c r="S519" s="363"/>
      <c r="T519" s="363"/>
      <c r="U519" s="363"/>
      <c r="V519" s="363"/>
      <c r="W519" s="363"/>
      <c r="X519" s="363"/>
      <c r="Y519" s="363"/>
      <c r="Z519" s="363"/>
      <c r="AA519" s="363"/>
      <c r="AB519" s="363"/>
      <c r="AC519" s="363"/>
      <c r="AD519" s="74"/>
    </row>
    <row r="520" spans="1:30" ht="18" customHeight="1">
      <c r="A520" s="94">
        <v>25</v>
      </c>
      <c r="B520" s="59" t="s">
        <v>121</v>
      </c>
      <c r="C520" s="60" t="s">
        <v>122</v>
      </c>
      <c r="D520" s="42">
        <v>21100150701</v>
      </c>
      <c r="E520" s="43" t="s">
        <v>146</v>
      </c>
      <c r="F520" s="69" t="s">
        <v>147</v>
      </c>
      <c r="G520" s="127">
        <v>1</v>
      </c>
      <c r="H520" s="284">
        <v>30</v>
      </c>
      <c r="I520" s="284">
        <v>30</v>
      </c>
      <c r="J520" s="96">
        <v>22</v>
      </c>
      <c r="K520" s="78">
        <f t="shared" si="52"/>
        <v>1</v>
      </c>
      <c r="L520" s="78">
        <f t="shared" si="53"/>
        <v>1</v>
      </c>
      <c r="M520" s="45">
        <f t="shared" si="54"/>
        <v>52.5</v>
      </c>
      <c r="N520" s="397">
        <v>64.5</v>
      </c>
      <c r="O520" s="381"/>
      <c r="P520" s="375">
        <f>SUM(M520:M543)+N520+O520</f>
        <v>1309.5999999999999</v>
      </c>
      <c r="Q520" s="381">
        <v>0</v>
      </c>
      <c r="R520" s="375"/>
      <c r="S520" s="379">
        <v>430</v>
      </c>
      <c r="T520" s="381">
        <v>430</v>
      </c>
      <c r="U520" s="379">
        <v>112</v>
      </c>
      <c r="V520" s="377">
        <v>112</v>
      </c>
      <c r="W520" s="379">
        <v>56</v>
      </c>
      <c r="X520" s="381">
        <v>56</v>
      </c>
      <c r="Y520" s="375">
        <f>ROUND((P520-T520),1)</f>
        <v>879.6</v>
      </c>
      <c r="Z520" s="383">
        <f>IF(OR(SUM(V520:V543)="",SUM(Q520:Q543)=""),0,IF(OR(SUM(U520:U543)=320,SUM(V520:V543)&gt;0),ROUND((SUM(Q520:Q543)-SUM(V520:V543)),1),0))</f>
        <v>-112</v>
      </c>
      <c r="AA520" s="383">
        <f>IF(OR(SUM(X520:X543)="",SUM(R520:R543)=""),0,IF(OR(SUM(W520:W543)=160,SUM(X520:X543)&gt;0),ROUND((SUM(R520:R543)-SUM(X520:X543)),1),0))</f>
        <v>-56</v>
      </c>
      <c r="AB520" s="401"/>
      <c r="AC520" s="390">
        <f>SUM(Y520:AA543)</f>
        <v>711.6</v>
      </c>
      <c r="AD520" s="74"/>
    </row>
    <row r="521" spans="1:30" ht="18" customHeight="1">
      <c r="A521" s="81"/>
      <c r="B521" s="97"/>
      <c r="C521" s="98"/>
      <c r="D521" s="42">
        <v>21100148201</v>
      </c>
      <c r="E521" s="43" t="s">
        <v>148</v>
      </c>
      <c r="F521" s="44" t="s">
        <v>147</v>
      </c>
      <c r="G521" s="126">
        <v>1</v>
      </c>
      <c r="H521" s="284">
        <v>30</v>
      </c>
      <c r="I521" s="284">
        <v>30</v>
      </c>
      <c r="J521" s="96">
        <v>22</v>
      </c>
      <c r="K521" s="78">
        <f t="shared" si="52"/>
        <v>1</v>
      </c>
      <c r="L521" s="78">
        <f t="shared" si="53"/>
        <v>1</v>
      </c>
      <c r="M521" s="45">
        <f t="shared" si="54"/>
        <v>52.5</v>
      </c>
      <c r="N521" s="363"/>
      <c r="O521" s="363"/>
      <c r="P521" s="363"/>
      <c r="Q521" s="363"/>
      <c r="R521" s="363"/>
      <c r="S521" s="363"/>
      <c r="T521" s="363"/>
      <c r="U521" s="363"/>
      <c r="V521" s="363"/>
      <c r="W521" s="363"/>
      <c r="X521" s="363"/>
      <c r="Y521" s="363"/>
      <c r="Z521" s="363"/>
      <c r="AA521" s="363"/>
      <c r="AB521" s="363"/>
      <c r="AC521" s="363"/>
      <c r="AD521" s="74"/>
    </row>
    <row r="522" spans="1:30" ht="18" customHeight="1">
      <c r="A522" s="81"/>
      <c r="B522" s="97"/>
      <c r="C522" s="98"/>
      <c r="D522" s="42" t="s">
        <v>149</v>
      </c>
      <c r="E522" s="43" t="s">
        <v>148</v>
      </c>
      <c r="F522" s="44" t="s">
        <v>340</v>
      </c>
      <c r="G522" s="126">
        <v>1</v>
      </c>
      <c r="H522" s="284">
        <v>30</v>
      </c>
      <c r="I522" s="284">
        <v>30</v>
      </c>
      <c r="J522" s="96">
        <v>43</v>
      </c>
      <c r="K522" s="78">
        <f t="shared" si="52"/>
        <v>1.2</v>
      </c>
      <c r="L522" s="78">
        <f t="shared" si="53"/>
        <v>1.2</v>
      </c>
      <c r="M522" s="45">
        <f t="shared" si="54"/>
        <v>63</v>
      </c>
      <c r="N522" s="363"/>
      <c r="O522" s="363"/>
      <c r="P522" s="363"/>
      <c r="Q522" s="363"/>
      <c r="R522" s="363"/>
      <c r="S522" s="363"/>
      <c r="T522" s="363"/>
      <c r="U522" s="363"/>
      <c r="V522" s="363"/>
      <c r="W522" s="363"/>
      <c r="X522" s="363"/>
      <c r="Y522" s="363"/>
      <c r="Z522" s="363"/>
      <c r="AA522" s="363"/>
      <c r="AB522" s="363"/>
      <c r="AC522" s="363"/>
      <c r="AD522" s="74"/>
    </row>
    <row r="523" spans="1:30" ht="18" customHeight="1">
      <c r="A523" s="81"/>
      <c r="B523" s="97"/>
      <c r="C523" s="98"/>
      <c r="D523" s="42" t="s">
        <v>150</v>
      </c>
      <c r="E523" s="43" t="s">
        <v>151</v>
      </c>
      <c r="F523" s="44" t="s">
        <v>147</v>
      </c>
      <c r="G523" s="126">
        <v>1</v>
      </c>
      <c r="H523" s="284">
        <v>30</v>
      </c>
      <c r="I523" s="284">
        <v>30</v>
      </c>
      <c r="J523" s="96">
        <v>22</v>
      </c>
      <c r="K523" s="78">
        <f t="shared" si="52"/>
        <v>1</v>
      </c>
      <c r="L523" s="78">
        <f t="shared" si="53"/>
        <v>1</v>
      </c>
      <c r="M523" s="45">
        <f t="shared" si="54"/>
        <v>52.5</v>
      </c>
      <c r="N523" s="363"/>
      <c r="O523" s="363"/>
      <c r="P523" s="363"/>
      <c r="Q523" s="363"/>
      <c r="R523" s="363"/>
      <c r="S523" s="363"/>
      <c r="T523" s="363"/>
      <c r="U523" s="363"/>
      <c r="V523" s="363"/>
      <c r="W523" s="363"/>
      <c r="X523" s="363"/>
      <c r="Y523" s="363"/>
      <c r="Z523" s="363"/>
      <c r="AA523" s="363"/>
      <c r="AB523" s="363"/>
      <c r="AC523" s="363"/>
      <c r="AD523" s="74"/>
    </row>
    <row r="524" spans="1:30" ht="18" customHeight="1">
      <c r="A524" s="81"/>
      <c r="B524" s="97"/>
      <c r="C524" s="98"/>
      <c r="D524" s="42" t="s">
        <v>152</v>
      </c>
      <c r="E524" s="43" t="s">
        <v>153</v>
      </c>
      <c r="F524" s="44" t="s">
        <v>154</v>
      </c>
      <c r="G524" s="126">
        <v>1</v>
      </c>
      <c r="H524" s="284">
        <v>35</v>
      </c>
      <c r="I524" s="284"/>
      <c r="J524" s="96">
        <v>70</v>
      </c>
      <c r="K524" s="78">
        <f t="shared" si="52"/>
        <v>1.3</v>
      </c>
      <c r="L524" s="78">
        <f t="shared" si="53"/>
        <v>0</v>
      </c>
      <c r="M524" s="45">
        <f t="shared" si="54"/>
        <v>45.5</v>
      </c>
      <c r="N524" s="363"/>
      <c r="O524" s="363"/>
      <c r="P524" s="363"/>
      <c r="Q524" s="363"/>
      <c r="R524" s="363"/>
      <c r="S524" s="363"/>
      <c r="T524" s="363"/>
      <c r="U524" s="363"/>
      <c r="V524" s="363"/>
      <c r="W524" s="363"/>
      <c r="X524" s="363"/>
      <c r="Y524" s="363"/>
      <c r="Z524" s="363"/>
      <c r="AA524" s="363"/>
      <c r="AB524" s="363"/>
      <c r="AC524" s="363"/>
      <c r="AD524" s="74"/>
    </row>
    <row r="525" spans="1:30" ht="18" customHeight="1">
      <c r="A525" s="81"/>
      <c r="B525" s="97"/>
      <c r="C525" s="98"/>
      <c r="D525" s="42" t="s">
        <v>152</v>
      </c>
      <c r="E525" s="43" t="s">
        <v>153</v>
      </c>
      <c r="F525" s="44" t="s">
        <v>154</v>
      </c>
      <c r="G525" s="126">
        <v>1</v>
      </c>
      <c r="H525" s="284"/>
      <c r="I525" s="284">
        <v>55</v>
      </c>
      <c r="J525" s="96">
        <v>35</v>
      </c>
      <c r="K525" s="78">
        <f t="shared" si="52"/>
        <v>0</v>
      </c>
      <c r="L525" s="78">
        <f t="shared" si="53"/>
        <v>1.1000000000000001</v>
      </c>
      <c r="M525" s="45">
        <f t="shared" si="54"/>
        <v>45.4</v>
      </c>
      <c r="N525" s="363"/>
      <c r="O525" s="363"/>
      <c r="P525" s="363"/>
      <c r="Q525" s="363"/>
      <c r="R525" s="363"/>
      <c r="S525" s="363"/>
      <c r="T525" s="363"/>
      <c r="U525" s="363"/>
      <c r="V525" s="363"/>
      <c r="W525" s="363"/>
      <c r="X525" s="363"/>
      <c r="Y525" s="363"/>
      <c r="Z525" s="363"/>
      <c r="AA525" s="363"/>
      <c r="AB525" s="363"/>
      <c r="AC525" s="363"/>
      <c r="AD525" s="74"/>
    </row>
    <row r="526" spans="1:30" ht="18" customHeight="1">
      <c r="A526" s="81"/>
      <c r="B526" s="97"/>
      <c r="C526" s="98"/>
      <c r="D526" s="42" t="s">
        <v>152</v>
      </c>
      <c r="E526" s="43" t="s">
        <v>153</v>
      </c>
      <c r="F526" s="44" t="s">
        <v>154</v>
      </c>
      <c r="G526" s="126">
        <v>1</v>
      </c>
      <c r="H526" s="284"/>
      <c r="I526" s="284">
        <v>55</v>
      </c>
      <c r="J526" s="96">
        <v>35</v>
      </c>
      <c r="K526" s="78">
        <f t="shared" si="52"/>
        <v>0</v>
      </c>
      <c r="L526" s="78">
        <f t="shared" si="53"/>
        <v>1.1000000000000001</v>
      </c>
      <c r="M526" s="45">
        <f t="shared" si="54"/>
        <v>45.4</v>
      </c>
      <c r="N526" s="363"/>
      <c r="O526" s="363"/>
      <c r="P526" s="363"/>
      <c r="Q526" s="363"/>
      <c r="R526" s="363"/>
      <c r="S526" s="363"/>
      <c r="T526" s="363"/>
      <c r="U526" s="363"/>
      <c r="V526" s="363"/>
      <c r="W526" s="363"/>
      <c r="X526" s="363"/>
      <c r="Y526" s="363"/>
      <c r="Z526" s="363"/>
      <c r="AA526" s="363"/>
      <c r="AB526" s="363"/>
      <c r="AC526" s="363"/>
      <c r="AD526" s="74"/>
    </row>
    <row r="527" spans="1:30" ht="18" customHeight="1">
      <c r="A527" s="81"/>
      <c r="B527" s="97"/>
      <c r="C527" s="98"/>
      <c r="D527" s="42" t="s">
        <v>155</v>
      </c>
      <c r="E527" s="43" t="s">
        <v>156</v>
      </c>
      <c r="F527" s="44" t="s">
        <v>157</v>
      </c>
      <c r="G527" s="126">
        <v>1</v>
      </c>
      <c r="H527" s="284">
        <v>45</v>
      </c>
      <c r="I527" s="284">
        <v>30</v>
      </c>
      <c r="J527" s="96">
        <v>32</v>
      </c>
      <c r="K527" s="78">
        <f t="shared" si="52"/>
        <v>1</v>
      </c>
      <c r="L527" s="78">
        <f t="shared" si="53"/>
        <v>1.1000000000000001</v>
      </c>
      <c r="M527" s="45">
        <f t="shared" si="54"/>
        <v>69.8</v>
      </c>
      <c r="N527" s="363"/>
      <c r="O527" s="363"/>
      <c r="P527" s="363"/>
      <c r="Q527" s="363"/>
      <c r="R527" s="363"/>
      <c r="S527" s="363"/>
      <c r="T527" s="363"/>
      <c r="U527" s="363"/>
      <c r="V527" s="363"/>
      <c r="W527" s="363"/>
      <c r="X527" s="363"/>
      <c r="Y527" s="363"/>
      <c r="Z527" s="363"/>
      <c r="AA527" s="363"/>
      <c r="AB527" s="363"/>
      <c r="AC527" s="363"/>
      <c r="AD527" s="74"/>
    </row>
    <row r="528" spans="1:30" ht="18" customHeight="1">
      <c r="A528" s="81"/>
      <c r="B528" s="97"/>
      <c r="C528" s="98"/>
      <c r="D528" s="42" t="s">
        <v>158</v>
      </c>
      <c r="E528" s="43" t="s">
        <v>159</v>
      </c>
      <c r="F528" s="44" t="s">
        <v>160</v>
      </c>
      <c r="G528" s="126">
        <v>1</v>
      </c>
      <c r="H528" s="284">
        <v>30</v>
      </c>
      <c r="I528" s="284">
        <v>60</v>
      </c>
      <c r="J528" s="96">
        <v>40</v>
      </c>
      <c r="K528" s="78">
        <f t="shared" si="52"/>
        <v>1.2</v>
      </c>
      <c r="L528" s="78">
        <f t="shared" si="53"/>
        <v>1.2</v>
      </c>
      <c r="M528" s="45">
        <f t="shared" si="54"/>
        <v>90</v>
      </c>
      <c r="N528" s="363"/>
      <c r="O528" s="363"/>
      <c r="P528" s="363"/>
      <c r="Q528" s="363"/>
      <c r="R528" s="363"/>
      <c r="S528" s="363"/>
      <c r="T528" s="363"/>
      <c r="U528" s="363"/>
      <c r="V528" s="363"/>
      <c r="W528" s="363"/>
      <c r="X528" s="363"/>
      <c r="Y528" s="363"/>
      <c r="Z528" s="363"/>
      <c r="AA528" s="363"/>
      <c r="AB528" s="363"/>
      <c r="AC528" s="363"/>
      <c r="AD528" s="74"/>
    </row>
    <row r="529" spans="1:30" ht="18" customHeight="1">
      <c r="A529" s="81"/>
      <c r="B529" s="97"/>
      <c r="C529" s="98"/>
      <c r="D529" s="42"/>
      <c r="E529" s="43" t="s">
        <v>151</v>
      </c>
      <c r="F529" s="44" t="s">
        <v>161</v>
      </c>
      <c r="G529" s="126">
        <v>1</v>
      </c>
      <c r="H529" s="284">
        <v>45</v>
      </c>
      <c r="I529" s="284">
        <v>30</v>
      </c>
      <c r="J529" s="96">
        <v>40</v>
      </c>
      <c r="K529" s="78">
        <f t="shared" si="52"/>
        <v>1.2</v>
      </c>
      <c r="L529" s="78">
        <f t="shared" si="53"/>
        <v>1.2</v>
      </c>
      <c r="M529" s="45">
        <f t="shared" si="54"/>
        <v>81</v>
      </c>
      <c r="N529" s="363"/>
      <c r="O529" s="363"/>
      <c r="P529" s="363"/>
      <c r="Q529" s="363"/>
      <c r="R529" s="363"/>
      <c r="S529" s="363"/>
      <c r="T529" s="363"/>
      <c r="U529" s="363"/>
      <c r="V529" s="363"/>
      <c r="W529" s="363"/>
      <c r="X529" s="363"/>
      <c r="Y529" s="363"/>
      <c r="Z529" s="363"/>
      <c r="AA529" s="363"/>
      <c r="AB529" s="363"/>
      <c r="AC529" s="363"/>
      <c r="AD529" s="74"/>
    </row>
    <row r="530" spans="1:30" ht="18" customHeight="1">
      <c r="A530" s="81"/>
      <c r="B530" s="62"/>
      <c r="C530" s="98"/>
      <c r="D530" s="42"/>
      <c r="E530" s="116" t="s">
        <v>171</v>
      </c>
      <c r="F530" s="44" t="s">
        <v>258</v>
      </c>
      <c r="G530" s="126"/>
      <c r="H530" s="135"/>
      <c r="I530" s="135"/>
      <c r="J530" s="96"/>
      <c r="K530" s="78">
        <f t="shared" si="52"/>
        <v>0</v>
      </c>
      <c r="L530" s="78">
        <f t="shared" si="53"/>
        <v>0</v>
      </c>
      <c r="M530" s="45">
        <f t="shared" si="54"/>
        <v>0</v>
      </c>
      <c r="N530" s="363"/>
      <c r="O530" s="363"/>
      <c r="P530" s="363"/>
      <c r="Q530" s="363"/>
      <c r="R530" s="363"/>
      <c r="S530" s="363"/>
      <c r="T530" s="363"/>
      <c r="U530" s="363"/>
      <c r="V530" s="363"/>
      <c r="W530" s="363"/>
      <c r="X530" s="363"/>
      <c r="Y530" s="363"/>
      <c r="Z530" s="363"/>
      <c r="AA530" s="363"/>
      <c r="AB530" s="363"/>
      <c r="AC530" s="363"/>
      <c r="AD530" s="74"/>
    </row>
    <row r="531" spans="1:30" ht="18" customHeight="1">
      <c r="A531" s="81"/>
      <c r="B531" s="97"/>
      <c r="C531" s="98"/>
      <c r="D531" s="42"/>
      <c r="E531" s="171" t="s">
        <v>188</v>
      </c>
      <c r="F531" s="172" t="s">
        <v>68</v>
      </c>
      <c r="G531" s="180"/>
      <c r="H531" s="181"/>
      <c r="I531" s="181"/>
      <c r="J531" s="182">
        <v>37</v>
      </c>
      <c r="K531" s="78">
        <f t="shared" si="52"/>
        <v>0</v>
      </c>
      <c r="L531" s="78">
        <f t="shared" si="53"/>
        <v>0</v>
      </c>
      <c r="M531" s="45">
        <f t="shared" si="54"/>
        <v>18.5</v>
      </c>
      <c r="N531" s="363"/>
      <c r="O531" s="363"/>
      <c r="P531" s="363"/>
      <c r="Q531" s="363"/>
      <c r="R531" s="363"/>
      <c r="S531" s="363"/>
      <c r="T531" s="363"/>
      <c r="U531" s="363"/>
      <c r="V531" s="363"/>
      <c r="W531" s="363"/>
      <c r="X531" s="363"/>
      <c r="Y531" s="363"/>
      <c r="Z531" s="363"/>
      <c r="AA531" s="363"/>
      <c r="AB531" s="363"/>
      <c r="AC531" s="363"/>
      <c r="AD531" s="74"/>
    </row>
    <row r="532" spans="1:30" ht="18" customHeight="1">
      <c r="A532" s="81"/>
      <c r="B532" s="99"/>
      <c r="C532" s="98"/>
      <c r="D532" s="42"/>
      <c r="E532" s="43" t="s">
        <v>410</v>
      </c>
      <c r="F532" s="44" t="s">
        <v>200</v>
      </c>
      <c r="G532" s="126">
        <v>2</v>
      </c>
      <c r="H532" s="135">
        <v>15</v>
      </c>
      <c r="I532" s="135">
        <v>30</v>
      </c>
      <c r="J532" s="145">
        <v>40</v>
      </c>
      <c r="K532" s="78">
        <f t="shared" si="52"/>
        <v>1.2</v>
      </c>
      <c r="L532" s="78">
        <f t="shared" si="53"/>
        <v>1.2</v>
      </c>
      <c r="M532" s="45">
        <f t="shared" si="54"/>
        <v>45</v>
      </c>
      <c r="N532" s="363"/>
      <c r="O532" s="363"/>
      <c r="P532" s="363"/>
      <c r="Q532" s="363"/>
      <c r="R532" s="363"/>
      <c r="S532" s="363"/>
      <c r="T532" s="363"/>
      <c r="U532" s="363"/>
      <c r="V532" s="363"/>
      <c r="W532" s="363"/>
      <c r="X532" s="363"/>
      <c r="Y532" s="363"/>
      <c r="Z532" s="363"/>
      <c r="AA532" s="363"/>
      <c r="AB532" s="363"/>
      <c r="AC532" s="363"/>
      <c r="AD532" s="74"/>
    </row>
    <row r="533" spans="1:30" ht="18" customHeight="1">
      <c r="A533" s="81"/>
      <c r="B533" s="97"/>
      <c r="C533" s="98"/>
      <c r="D533" s="42"/>
      <c r="E533" s="43" t="s">
        <v>410</v>
      </c>
      <c r="F533" s="44" t="s">
        <v>235</v>
      </c>
      <c r="G533" s="126">
        <v>2</v>
      </c>
      <c r="H533" s="135">
        <v>15</v>
      </c>
      <c r="I533" s="135">
        <v>30</v>
      </c>
      <c r="J533" s="145">
        <v>40</v>
      </c>
      <c r="K533" s="78">
        <f t="shared" si="52"/>
        <v>1.2</v>
      </c>
      <c r="L533" s="78">
        <f t="shared" si="53"/>
        <v>1.2</v>
      </c>
      <c r="M533" s="45">
        <f t="shared" si="54"/>
        <v>45</v>
      </c>
      <c r="N533" s="363"/>
      <c r="O533" s="363"/>
      <c r="P533" s="363"/>
      <c r="Q533" s="363"/>
      <c r="R533" s="363"/>
      <c r="S533" s="363"/>
      <c r="T533" s="363"/>
      <c r="U533" s="363"/>
      <c r="V533" s="363"/>
      <c r="W533" s="363"/>
      <c r="X533" s="363"/>
      <c r="Y533" s="363"/>
      <c r="Z533" s="363"/>
      <c r="AA533" s="363"/>
      <c r="AB533" s="363"/>
      <c r="AC533" s="363"/>
      <c r="AD533" s="74"/>
    </row>
    <row r="534" spans="1:30" ht="18" customHeight="1">
      <c r="A534" s="81"/>
      <c r="B534" s="97"/>
      <c r="C534" s="98"/>
      <c r="D534" s="42"/>
      <c r="E534" s="43" t="s">
        <v>411</v>
      </c>
      <c r="F534" s="44" t="s">
        <v>214</v>
      </c>
      <c r="G534" s="126">
        <v>2</v>
      </c>
      <c r="H534" s="135">
        <v>30</v>
      </c>
      <c r="I534" s="135">
        <v>30</v>
      </c>
      <c r="J534" s="145">
        <v>40</v>
      </c>
      <c r="K534" s="78">
        <f t="shared" si="52"/>
        <v>1.2</v>
      </c>
      <c r="L534" s="78">
        <f t="shared" si="53"/>
        <v>1.2</v>
      </c>
      <c r="M534" s="45">
        <f t="shared" si="54"/>
        <v>63</v>
      </c>
      <c r="N534" s="363"/>
      <c r="O534" s="363"/>
      <c r="P534" s="363"/>
      <c r="Q534" s="363"/>
      <c r="R534" s="363"/>
      <c r="S534" s="363"/>
      <c r="T534" s="363"/>
      <c r="U534" s="363"/>
      <c r="V534" s="363"/>
      <c r="W534" s="363"/>
      <c r="X534" s="363"/>
      <c r="Y534" s="363"/>
      <c r="Z534" s="363"/>
      <c r="AA534" s="363"/>
      <c r="AB534" s="363"/>
      <c r="AC534" s="363"/>
      <c r="AD534" s="74"/>
    </row>
    <row r="535" spans="1:30" ht="18" customHeight="1">
      <c r="A535" s="111"/>
      <c r="B535" s="97"/>
      <c r="C535" s="98"/>
      <c r="D535" s="42"/>
      <c r="E535" s="43" t="s">
        <v>412</v>
      </c>
      <c r="F535" s="44" t="s">
        <v>258</v>
      </c>
      <c r="G535" s="126">
        <v>2</v>
      </c>
      <c r="H535" s="135">
        <v>30</v>
      </c>
      <c r="I535" s="135">
        <v>30</v>
      </c>
      <c r="J535" s="145">
        <v>40</v>
      </c>
      <c r="K535" s="78">
        <f t="shared" si="52"/>
        <v>1.2</v>
      </c>
      <c r="L535" s="78">
        <f t="shared" si="53"/>
        <v>1.2</v>
      </c>
      <c r="M535" s="45">
        <f t="shared" si="54"/>
        <v>63</v>
      </c>
      <c r="N535" s="389"/>
      <c r="O535" s="389"/>
      <c r="P535" s="389"/>
      <c r="Q535" s="389"/>
      <c r="R535" s="389"/>
      <c r="S535" s="389"/>
      <c r="T535" s="389"/>
      <c r="U535" s="389"/>
      <c r="V535" s="389"/>
      <c r="W535" s="389"/>
      <c r="X535" s="389"/>
      <c r="Y535" s="389"/>
      <c r="Z535" s="389"/>
      <c r="AA535" s="389"/>
      <c r="AB535" s="389"/>
      <c r="AC535" s="389"/>
      <c r="AD535" s="74"/>
    </row>
    <row r="536" spans="1:30" ht="18" customHeight="1">
      <c r="A536" s="111"/>
      <c r="B536" s="97"/>
      <c r="C536" s="98"/>
      <c r="D536" s="42"/>
      <c r="E536" s="187" t="s">
        <v>379</v>
      </c>
      <c r="F536" s="188" t="s">
        <v>258</v>
      </c>
      <c r="G536" s="191">
        <v>2</v>
      </c>
      <c r="H536" s="192"/>
      <c r="I536" s="192"/>
      <c r="J536" s="193">
        <v>40</v>
      </c>
      <c r="K536" s="78">
        <f t="shared" si="52"/>
        <v>0</v>
      </c>
      <c r="L536" s="78">
        <f t="shared" si="53"/>
        <v>0</v>
      </c>
      <c r="M536" s="45">
        <f t="shared" si="54"/>
        <v>20</v>
      </c>
      <c r="N536" s="389"/>
      <c r="O536" s="389"/>
      <c r="P536" s="389"/>
      <c r="Q536" s="389"/>
      <c r="R536" s="389"/>
      <c r="S536" s="389"/>
      <c r="T536" s="389"/>
      <c r="U536" s="389"/>
      <c r="V536" s="389"/>
      <c r="W536" s="389"/>
      <c r="X536" s="389"/>
      <c r="Y536" s="389"/>
      <c r="Z536" s="389"/>
      <c r="AA536" s="389"/>
      <c r="AB536" s="389"/>
      <c r="AC536" s="389"/>
      <c r="AD536" s="74"/>
    </row>
    <row r="537" spans="1:30" s="183" customFormat="1" ht="18" customHeight="1">
      <c r="A537" s="111"/>
      <c r="B537" s="97"/>
      <c r="C537" s="98"/>
      <c r="D537" s="42"/>
      <c r="E537" s="43" t="s">
        <v>413</v>
      </c>
      <c r="F537" s="44" t="s">
        <v>240</v>
      </c>
      <c r="G537" s="126">
        <v>2</v>
      </c>
      <c r="H537" s="135">
        <v>30</v>
      </c>
      <c r="I537" s="135">
        <v>30</v>
      </c>
      <c r="J537" s="145">
        <v>40</v>
      </c>
      <c r="K537" s="78">
        <f t="shared" si="52"/>
        <v>1.2</v>
      </c>
      <c r="L537" s="78">
        <f t="shared" si="53"/>
        <v>1.2</v>
      </c>
      <c r="M537" s="45">
        <f t="shared" si="54"/>
        <v>63</v>
      </c>
      <c r="N537" s="389"/>
      <c r="O537" s="389"/>
      <c r="P537" s="389"/>
      <c r="Q537" s="389"/>
      <c r="R537" s="389"/>
      <c r="S537" s="389"/>
      <c r="T537" s="389"/>
      <c r="U537" s="389"/>
      <c r="V537" s="389"/>
      <c r="W537" s="389"/>
      <c r="X537" s="389"/>
      <c r="Y537" s="389"/>
      <c r="Z537" s="389"/>
      <c r="AA537" s="389"/>
      <c r="AB537" s="389"/>
      <c r="AC537" s="389"/>
      <c r="AD537" s="74"/>
    </row>
    <row r="538" spans="1:30" s="183" customFormat="1" ht="18" customHeight="1">
      <c r="A538" s="111"/>
      <c r="B538" s="97"/>
      <c r="C538" s="98"/>
      <c r="D538" s="42"/>
      <c r="E538" s="43" t="s">
        <v>413</v>
      </c>
      <c r="F538" s="44" t="s">
        <v>399</v>
      </c>
      <c r="G538" s="126">
        <v>2</v>
      </c>
      <c r="H538" s="135">
        <v>30</v>
      </c>
      <c r="I538" s="135">
        <v>30</v>
      </c>
      <c r="J538" s="145">
        <v>40</v>
      </c>
      <c r="K538" s="78">
        <f t="shared" si="52"/>
        <v>1.2</v>
      </c>
      <c r="L538" s="78">
        <f t="shared" si="53"/>
        <v>1.2</v>
      </c>
      <c r="M538" s="45">
        <f t="shared" si="54"/>
        <v>63</v>
      </c>
      <c r="N538" s="389"/>
      <c r="O538" s="389"/>
      <c r="P538" s="389"/>
      <c r="Q538" s="389"/>
      <c r="R538" s="389"/>
      <c r="S538" s="389"/>
      <c r="T538" s="389"/>
      <c r="U538" s="389"/>
      <c r="V538" s="389"/>
      <c r="W538" s="389"/>
      <c r="X538" s="389"/>
      <c r="Y538" s="389"/>
      <c r="Z538" s="389"/>
      <c r="AA538" s="389"/>
      <c r="AB538" s="389"/>
      <c r="AC538" s="389"/>
      <c r="AD538" s="74"/>
    </row>
    <row r="539" spans="1:30" s="183" customFormat="1" ht="18" customHeight="1">
      <c r="A539" s="111"/>
      <c r="B539" s="97"/>
      <c r="C539" s="98"/>
      <c r="D539" s="42"/>
      <c r="E539" s="43" t="s">
        <v>414</v>
      </c>
      <c r="F539" s="44" t="s">
        <v>260</v>
      </c>
      <c r="G539" s="126">
        <v>2</v>
      </c>
      <c r="H539" s="135">
        <v>35</v>
      </c>
      <c r="I539" s="135"/>
      <c r="J539" s="145">
        <v>40</v>
      </c>
      <c r="K539" s="78">
        <f t="shared" si="52"/>
        <v>1.2</v>
      </c>
      <c r="L539" s="78">
        <f t="shared" si="53"/>
        <v>0</v>
      </c>
      <c r="M539" s="45">
        <f t="shared" si="54"/>
        <v>42</v>
      </c>
      <c r="N539" s="389"/>
      <c r="O539" s="389"/>
      <c r="P539" s="389"/>
      <c r="Q539" s="389"/>
      <c r="R539" s="389"/>
      <c r="S539" s="389"/>
      <c r="T539" s="389"/>
      <c r="U539" s="389"/>
      <c r="V539" s="389"/>
      <c r="W539" s="389"/>
      <c r="X539" s="389"/>
      <c r="Y539" s="389"/>
      <c r="Z539" s="389"/>
      <c r="AA539" s="389"/>
      <c r="AB539" s="389"/>
      <c r="AC539" s="389"/>
      <c r="AD539" s="74"/>
    </row>
    <row r="540" spans="1:30" s="183" customFormat="1" ht="18" customHeight="1">
      <c r="A540" s="111"/>
      <c r="B540" s="97"/>
      <c r="C540" s="98"/>
      <c r="D540" s="42"/>
      <c r="E540" s="43" t="s">
        <v>471</v>
      </c>
      <c r="F540" s="44" t="s">
        <v>260</v>
      </c>
      <c r="G540" s="126">
        <v>2</v>
      </c>
      <c r="H540" s="135"/>
      <c r="I540" s="135">
        <v>40</v>
      </c>
      <c r="J540" s="145">
        <v>40</v>
      </c>
      <c r="K540" s="78">
        <f t="shared" si="52"/>
        <v>0</v>
      </c>
      <c r="L540" s="78">
        <f t="shared" si="53"/>
        <v>1.2</v>
      </c>
      <c r="M540" s="45">
        <f t="shared" si="54"/>
        <v>36</v>
      </c>
      <c r="N540" s="389"/>
      <c r="O540" s="389"/>
      <c r="P540" s="389"/>
      <c r="Q540" s="389"/>
      <c r="R540" s="389"/>
      <c r="S540" s="389"/>
      <c r="T540" s="389"/>
      <c r="U540" s="389"/>
      <c r="V540" s="389"/>
      <c r="W540" s="389"/>
      <c r="X540" s="389"/>
      <c r="Y540" s="389"/>
      <c r="Z540" s="389"/>
      <c r="AA540" s="389"/>
      <c r="AB540" s="389"/>
      <c r="AC540" s="389"/>
      <c r="AD540" s="74"/>
    </row>
    <row r="541" spans="1:30" ht="18" customHeight="1">
      <c r="A541" s="81"/>
      <c r="B541" s="97"/>
      <c r="C541" s="98"/>
      <c r="D541" s="42"/>
      <c r="E541" s="43" t="s">
        <v>470</v>
      </c>
      <c r="F541" s="44" t="s">
        <v>390</v>
      </c>
      <c r="G541" s="126">
        <v>2</v>
      </c>
      <c r="H541" s="135"/>
      <c r="I541" s="135">
        <v>40</v>
      </c>
      <c r="J541" s="145">
        <v>40</v>
      </c>
      <c r="K541" s="78">
        <f t="shared" si="52"/>
        <v>0</v>
      </c>
      <c r="L541" s="78">
        <f t="shared" si="53"/>
        <v>1.2</v>
      </c>
      <c r="M541" s="45">
        <f t="shared" si="54"/>
        <v>36</v>
      </c>
      <c r="N541" s="363"/>
      <c r="O541" s="363"/>
      <c r="P541" s="363"/>
      <c r="Q541" s="363"/>
      <c r="R541" s="363"/>
      <c r="S541" s="363"/>
      <c r="T541" s="363"/>
      <c r="U541" s="363"/>
      <c r="V541" s="363"/>
      <c r="W541" s="363"/>
      <c r="X541" s="363"/>
      <c r="Y541" s="363"/>
      <c r="Z541" s="363"/>
      <c r="AA541" s="363"/>
      <c r="AB541" s="363"/>
      <c r="AC541" s="363"/>
      <c r="AD541" s="74"/>
    </row>
    <row r="542" spans="1:30" ht="18" customHeight="1">
      <c r="A542" s="81"/>
      <c r="B542" s="97"/>
      <c r="C542" s="98"/>
      <c r="D542" s="42"/>
      <c r="E542" s="43" t="s">
        <v>412</v>
      </c>
      <c r="F542" s="44" t="s">
        <v>420</v>
      </c>
      <c r="G542" s="126">
        <v>2</v>
      </c>
      <c r="H542" s="135">
        <v>30</v>
      </c>
      <c r="I542" s="135">
        <v>30</v>
      </c>
      <c r="J542" s="145">
        <v>40</v>
      </c>
      <c r="K542" s="78">
        <f t="shared" si="52"/>
        <v>1.2</v>
      </c>
      <c r="L542" s="78">
        <f t="shared" si="53"/>
        <v>1.2</v>
      </c>
      <c r="M542" s="45">
        <f t="shared" si="54"/>
        <v>63</v>
      </c>
      <c r="N542" s="363"/>
      <c r="O542" s="363"/>
      <c r="P542" s="363"/>
      <c r="Q542" s="363"/>
      <c r="R542" s="363"/>
      <c r="S542" s="363"/>
      <c r="T542" s="363"/>
      <c r="U542" s="363"/>
      <c r="V542" s="363"/>
      <c r="W542" s="363"/>
      <c r="X542" s="363"/>
      <c r="Y542" s="363"/>
      <c r="Z542" s="363"/>
      <c r="AA542" s="389"/>
      <c r="AB542" s="363"/>
      <c r="AC542" s="363"/>
      <c r="AD542" s="74"/>
    </row>
    <row r="543" spans="1:30" ht="18" customHeight="1">
      <c r="A543" s="81"/>
      <c r="B543" s="99"/>
      <c r="C543" s="100"/>
      <c r="D543" s="42"/>
      <c r="E543" s="43" t="s">
        <v>159</v>
      </c>
      <c r="F543" s="44" t="s">
        <v>426</v>
      </c>
      <c r="G543" s="126">
        <v>2</v>
      </c>
      <c r="H543" s="135">
        <v>30</v>
      </c>
      <c r="I543" s="135">
        <v>60</v>
      </c>
      <c r="J543" s="145">
        <v>40</v>
      </c>
      <c r="K543" s="78">
        <f t="shared" si="52"/>
        <v>1.2</v>
      </c>
      <c r="L543" s="78">
        <f t="shared" si="53"/>
        <v>1.2</v>
      </c>
      <c r="M543" s="45">
        <f t="shared" si="54"/>
        <v>90</v>
      </c>
      <c r="N543" s="358"/>
      <c r="O543" s="358"/>
      <c r="P543" s="358"/>
      <c r="Q543" s="358"/>
      <c r="R543" s="358"/>
      <c r="S543" s="358"/>
      <c r="T543" s="358"/>
      <c r="U543" s="358"/>
      <c r="V543" s="358"/>
      <c r="W543" s="358"/>
      <c r="X543" s="358"/>
      <c r="Y543" s="358"/>
      <c r="Z543" s="358"/>
      <c r="AA543" s="363"/>
      <c r="AB543" s="358"/>
      <c r="AC543" s="358"/>
      <c r="AD543" s="74"/>
    </row>
    <row r="544" spans="1:30" ht="18" customHeight="1">
      <c r="A544" s="94">
        <v>26</v>
      </c>
      <c r="B544" s="59" t="s">
        <v>123</v>
      </c>
      <c r="C544" s="60" t="s">
        <v>124</v>
      </c>
      <c r="D544" s="42">
        <v>71400174902</v>
      </c>
      <c r="E544" s="43" t="s">
        <v>276</v>
      </c>
      <c r="F544" s="44" t="s">
        <v>240</v>
      </c>
      <c r="G544" s="125">
        <v>1</v>
      </c>
      <c r="H544" s="135">
        <v>32</v>
      </c>
      <c r="I544" s="135">
        <v>0</v>
      </c>
      <c r="J544" s="145">
        <v>80</v>
      </c>
      <c r="K544" s="78">
        <f t="shared" si="52"/>
        <v>1.3</v>
      </c>
      <c r="L544" s="78">
        <f t="shared" si="53"/>
        <v>0</v>
      </c>
      <c r="M544" s="45">
        <f t="shared" si="54"/>
        <v>41.6</v>
      </c>
      <c r="N544" s="397">
        <v>64.5</v>
      </c>
      <c r="O544" s="381"/>
      <c r="P544" s="375">
        <f>SUM(M544:M563)+N544+O544</f>
        <v>806.49999999999989</v>
      </c>
      <c r="Q544" s="381">
        <v>0</v>
      </c>
      <c r="R544" s="375"/>
      <c r="S544" s="379">
        <v>430</v>
      </c>
      <c r="T544" s="381">
        <v>430</v>
      </c>
      <c r="U544" s="379">
        <v>112</v>
      </c>
      <c r="V544" s="377">
        <v>112</v>
      </c>
      <c r="W544" s="379">
        <v>56</v>
      </c>
      <c r="X544" s="381">
        <v>56</v>
      </c>
      <c r="Y544" s="375">
        <f>ROUND((P544-T544),1)</f>
        <v>376.5</v>
      </c>
      <c r="Z544" s="383">
        <f>IF(OR(SUM(V544:V563)="",SUM(Q544:Q563)=""),0,IF(OR(SUM(U544:U563)=320,SUM(V544:V563)&gt;0),ROUND((SUM(Q544:Q563)-SUM(V544:V563)),1),0))</f>
        <v>-112</v>
      </c>
      <c r="AA544" s="383">
        <f>IF(OR(SUM(X544:X563)="",SUM(R544:R563)=""),0,IF(OR(SUM(W544:W563)=160,SUM(X544:X563)&gt;0),ROUND((SUM(R544:R563)-SUM(X544:X563)),1),0))</f>
        <v>-56</v>
      </c>
      <c r="AB544" s="401"/>
      <c r="AC544" s="390">
        <f>SUM(Y544:AA563)</f>
        <v>208.5</v>
      </c>
      <c r="AD544" s="74"/>
    </row>
    <row r="545" spans="1:30" ht="18" customHeight="1">
      <c r="A545" s="81"/>
      <c r="B545" s="97"/>
      <c r="C545" s="98"/>
      <c r="D545" s="42">
        <v>21100150202</v>
      </c>
      <c r="E545" s="171" t="s">
        <v>188</v>
      </c>
      <c r="F545" s="172" t="s">
        <v>168</v>
      </c>
      <c r="G545" s="180">
        <v>1</v>
      </c>
      <c r="H545" s="181">
        <v>0</v>
      </c>
      <c r="I545" s="181">
        <v>45</v>
      </c>
      <c r="J545" s="182">
        <v>33</v>
      </c>
      <c r="K545" s="78">
        <f t="shared" si="52"/>
        <v>0</v>
      </c>
      <c r="L545" s="78">
        <f t="shared" si="53"/>
        <v>0</v>
      </c>
      <c r="M545" s="45">
        <f t="shared" si="54"/>
        <v>16.5</v>
      </c>
      <c r="N545" s="398"/>
      <c r="O545" s="363"/>
      <c r="P545" s="363"/>
      <c r="Q545" s="363"/>
      <c r="R545" s="363"/>
      <c r="S545" s="363"/>
      <c r="T545" s="363"/>
      <c r="U545" s="363"/>
      <c r="V545" s="363"/>
      <c r="W545" s="363"/>
      <c r="X545" s="363"/>
      <c r="Y545" s="363"/>
      <c r="Z545" s="363"/>
      <c r="AA545" s="363"/>
      <c r="AB545" s="363"/>
      <c r="AC545" s="363"/>
      <c r="AD545" s="74"/>
    </row>
    <row r="546" spans="1:30" ht="18" customHeight="1">
      <c r="A546" s="81"/>
      <c r="B546" s="97"/>
      <c r="C546" s="98"/>
      <c r="D546" s="42">
        <v>21100151401</v>
      </c>
      <c r="E546" s="43" t="s">
        <v>284</v>
      </c>
      <c r="F546" s="44" t="s">
        <v>187</v>
      </c>
      <c r="G546" s="126">
        <v>1</v>
      </c>
      <c r="H546" s="135">
        <v>15</v>
      </c>
      <c r="I546" s="135">
        <v>30</v>
      </c>
      <c r="J546" s="145">
        <v>28</v>
      </c>
      <c r="K546" s="78">
        <f t="shared" si="52"/>
        <v>1</v>
      </c>
      <c r="L546" s="78">
        <f t="shared" si="53"/>
        <v>1</v>
      </c>
      <c r="M546" s="45">
        <f t="shared" si="54"/>
        <v>37.5</v>
      </c>
      <c r="N546" s="398"/>
      <c r="O546" s="363"/>
      <c r="P546" s="363"/>
      <c r="Q546" s="363"/>
      <c r="R546" s="363"/>
      <c r="S546" s="363"/>
      <c r="T546" s="363"/>
      <c r="U546" s="363"/>
      <c r="V546" s="363"/>
      <c r="W546" s="363"/>
      <c r="X546" s="363"/>
      <c r="Y546" s="363"/>
      <c r="Z546" s="363"/>
      <c r="AA546" s="363"/>
      <c r="AB546" s="363"/>
      <c r="AC546" s="363"/>
      <c r="AD546" s="74"/>
    </row>
    <row r="547" spans="1:30" ht="18" customHeight="1">
      <c r="A547" s="81"/>
      <c r="B547" s="97"/>
      <c r="C547" s="98"/>
      <c r="D547" s="42">
        <v>41000092701</v>
      </c>
      <c r="E547" s="43" t="s">
        <v>285</v>
      </c>
      <c r="F547" s="44" t="s">
        <v>157</v>
      </c>
      <c r="G547" s="126">
        <v>1</v>
      </c>
      <c r="H547" s="135">
        <v>15</v>
      </c>
      <c r="I547" s="135">
        <v>30</v>
      </c>
      <c r="J547" s="145">
        <v>32</v>
      </c>
      <c r="K547" s="78">
        <f t="shared" ref="K547:K610" si="55">IF(OR(LEFT(E547,2)="ĐA",LEFT(E547,2)="DA",LEFT(E547,5)="Đồ án",LEFT(E547,5)="Đồán ",LEFT(E547,9)="Sinh hoạt",LEFT(E547,9)="sinh hoạt",LEFT(E547,6)="Cố vấn",LEFT(E547,6)="cố vấn",LEFT(E547,4)="cvht",LEFT(E547,4)="CVHT",LEFT(E547,4)="shcn",LEFT(E547,4)="SHCN"),0,(IF(AND(H547&gt;0,J547&gt;0),IF(J547&gt;60,1.3,IF(J547&gt;35,1.2,1)),0)))</f>
        <v>1</v>
      </c>
      <c r="L547" s="78">
        <f t="shared" ref="L547:L610" si="56">IF(OR(LEFT(E547,2)="ĐA",LEFT(E547,2)="DA",LEFT(E547,5)="Đồ án",LEFT(E547,5)="Đồán "),0,IF(AND(J547&gt;0,I547&gt;0),IF(AND(OR(LEFT(E547,4)="GDQP",LEFT(E547,4)="gdqp",LEFT(E547,19)="Giáo dục quốc phòng"),J547&gt;50),1.3,IF(J547&gt;35,1.2,IF(J547&gt;29,1.1,1))),0))</f>
        <v>1.1000000000000001</v>
      </c>
      <c r="M547" s="45">
        <f t="shared" ref="M547:M610" si="57">ROUND(IF(OR(LEFT(E547,2)="ĐA",LEFT(E547,2)="DA",LEFT(E547,5)="Đồ án",LEFT(E547,5)="Đồán "),J547*0.5,(IF(H547&gt;0,H547*K547,"0")+IF(I547&gt;0,(I547*0.75)*L547,"0"))),1)</f>
        <v>39.799999999999997</v>
      </c>
      <c r="N547" s="398"/>
      <c r="O547" s="363"/>
      <c r="P547" s="363"/>
      <c r="Q547" s="363"/>
      <c r="R547" s="363"/>
      <c r="S547" s="363"/>
      <c r="T547" s="363"/>
      <c r="U547" s="363"/>
      <c r="V547" s="363"/>
      <c r="W547" s="363"/>
      <c r="X547" s="363"/>
      <c r="Y547" s="363"/>
      <c r="Z547" s="363"/>
      <c r="AA547" s="363"/>
      <c r="AB547" s="363"/>
      <c r="AC547" s="363"/>
      <c r="AD547" s="74"/>
    </row>
    <row r="548" spans="1:30" ht="18" customHeight="1">
      <c r="A548" s="81"/>
      <c r="B548" s="97"/>
      <c r="C548" s="98"/>
      <c r="D548" s="42">
        <v>21100124301</v>
      </c>
      <c r="E548" s="43" t="s">
        <v>286</v>
      </c>
      <c r="F548" s="44" t="s">
        <v>258</v>
      </c>
      <c r="G548" s="126">
        <v>1</v>
      </c>
      <c r="H548" s="135">
        <v>30</v>
      </c>
      <c r="I548" s="135">
        <v>30</v>
      </c>
      <c r="J548" s="145">
        <v>55</v>
      </c>
      <c r="K548" s="78">
        <f t="shared" si="55"/>
        <v>1.2</v>
      </c>
      <c r="L548" s="78">
        <f t="shared" si="56"/>
        <v>1.2</v>
      </c>
      <c r="M548" s="45">
        <f t="shared" si="57"/>
        <v>63</v>
      </c>
      <c r="N548" s="398"/>
      <c r="O548" s="363"/>
      <c r="P548" s="363"/>
      <c r="Q548" s="363"/>
      <c r="R548" s="363"/>
      <c r="S548" s="363"/>
      <c r="T548" s="363"/>
      <c r="U548" s="363"/>
      <c r="V548" s="363"/>
      <c r="W548" s="363"/>
      <c r="X548" s="363"/>
      <c r="Y548" s="363"/>
      <c r="Z548" s="363"/>
      <c r="AA548" s="363"/>
      <c r="AB548" s="363"/>
      <c r="AC548" s="363"/>
      <c r="AD548" s="74"/>
    </row>
    <row r="549" spans="1:30" ht="18" customHeight="1">
      <c r="A549" s="81"/>
      <c r="B549" s="97"/>
      <c r="C549" s="98"/>
      <c r="D549" s="42">
        <v>20200014401</v>
      </c>
      <c r="E549" s="43" t="s">
        <v>286</v>
      </c>
      <c r="F549" s="44" t="s">
        <v>200</v>
      </c>
      <c r="G549" s="126">
        <v>1</v>
      </c>
      <c r="H549" s="135">
        <v>15</v>
      </c>
      <c r="I549" s="135">
        <v>30</v>
      </c>
      <c r="J549" s="145">
        <v>41</v>
      </c>
      <c r="K549" s="78">
        <f t="shared" si="55"/>
        <v>1.2</v>
      </c>
      <c r="L549" s="78">
        <f t="shared" si="56"/>
        <v>1.2</v>
      </c>
      <c r="M549" s="45">
        <f t="shared" si="57"/>
        <v>45</v>
      </c>
      <c r="N549" s="398"/>
      <c r="O549" s="363"/>
      <c r="P549" s="363"/>
      <c r="Q549" s="363"/>
      <c r="R549" s="363"/>
      <c r="S549" s="363"/>
      <c r="T549" s="363"/>
      <c r="U549" s="363"/>
      <c r="V549" s="363"/>
      <c r="W549" s="363"/>
      <c r="X549" s="363"/>
      <c r="Y549" s="363"/>
      <c r="Z549" s="363"/>
      <c r="AA549" s="363"/>
      <c r="AB549" s="363"/>
      <c r="AC549" s="363"/>
      <c r="AD549" s="74"/>
    </row>
    <row r="550" spans="1:30" ht="18" customHeight="1">
      <c r="A550" s="81"/>
      <c r="B550" s="97"/>
      <c r="C550" s="98"/>
      <c r="D550" s="42">
        <v>20200014402</v>
      </c>
      <c r="E550" s="43" t="s">
        <v>286</v>
      </c>
      <c r="F550" s="44" t="s">
        <v>235</v>
      </c>
      <c r="G550" s="126">
        <v>1</v>
      </c>
      <c r="H550" s="135">
        <v>15</v>
      </c>
      <c r="I550" s="135">
        <v>30</v>
      </c>
      <c r="J550" s="145">
        <v>44</v>
      </c>
      <c r="K550" s="78">
        <f t="shared" si="55"/>
        <v>1.2</v>
      </c>
      <c r="L550" s="78">
        <f t="shared" si="56"/>
        <v>1.2</v>
      </c>
      <c r="M550" s="45">
        <f t="shared" si="57"/>
        <v>45</v>
      </c>
      <c r="N550" s="398"/>
      <c r="O550" s="363"/>
      <c r="P550" s="363"/>
      <c r="Q550" s="363"/>
      <c r="R550" s="363"/>
      <c r="S550" s="363"/>
      <c r="T550" s="363"/>
      <c r="U550" s="363"/>
      <c r="V550" s="363"/>
      <c r="W550" s="363"/>
      <c r="X550" s="363"/>
      <c r="Y550" s="363"/>
      <c r="Z550" s="363"/>
      <c r="AA550" s="363"/>
      <c r="AB550" s="363"/>
      <c r="AC550" s="363"/>
      <c r="AD550" s="74"/>
    </row>
    <row r="551" spans="1:30" ht="18" customHeight="1">
      <c r="A551" s="81"/>
      <c r="B551" s="97"/>
      <c r="C551" s="98"/>
      <c r="D551" s="42">
        <v>71400174901</v>
      </c>
      <c r="E551" s="43" t="s">
        <v>276</v>
      </c>
      <c r="F551" s="44" t="s">
        <v>241</v>
      </c>
      <c r="G551" s="126">
        <v>1</v>
      </c>
      <c r="H551" s="135">
        <v>32</v>
      </c>
      <c r="I551" s="135">
        <v>28</v>
      </c>
      <c r="J551" s="145">
        <v>47</v>
      </c>
      <c r="K551" s="78">
        <f t="shared" si="55"/>
        <v>1.2</v>
      </c>
      <c r="L551" s="78">
        <f t="shared" si="56"/>
        <v>1.2</v>
      </c>
      <c r="M551" s="45">
        <f t="shared" si="57"/>
        <v>63.6</v>
      </c>
      <c r="N551" s="398"/>
      <c r="O551" s="363"/>
      <c r="P551" s="363"/>
      <c r="Q551" s="363"/>
      <c r="R551" s="363"/>
      <c r="S551" s="363"/>
      <c r="T551" s="363"/>
      <c r="U551" s="363"/>
      <c r="V551" s="363"/>
      <c r="W551" s="363"/>
      <c r="X551" s="363"/>
      <c r="Y551" s="363"/>
      <c r="Z551" s="363"/>
      <c r="AA551" s="363"/>
      <c r="AB551" s="363"/>
      <c r="AC551" s="363"/>
      <c r="AD551" s="74"/>
    </row>
    <row r="552" spans="1:30" ht="18" customHeight="1">
      <c r="A552" s="81"/>
      <c r="B552" s="97"/>
      <c r="C552" s="98"/>
      <c r="D552" s="42">
        <v>71400174902</v>
      </c>
      <c r="E552" s="116" t="s">
        <v>276</v>
      </c>
      <c r="F552" s="154" t="s">
        <v>240</v>
      </c>
      <c r="G552" s="126">
        <v>1</v>
      </c>
      <c r="H552" s="135">
        <v>0</v>
      </c>
      <c r="I552" s="135">
        <v>28</v>
      </c>
      <c r="J552" s="145">
        <v>40</v>
      </c>
      <c r="K552" s="78">
        <f t="shared" si="55"/>
        <v>0</v>
      </c>
      <c r="L552" s="78">
        <f t="shared" si="56"/>
        <v>1.2</v>
      </c>
      <c r="M552" s="45">
        <f t="shared" si="57"/>
        <v>25.2</v>
      </c>
      <c r="N552" s="398"/>
      <c r="O552" s="363"/>
      <c r="P552" s="363"/>
      <c r="Q552" s="363"/>
      <c r="R552" s="363"/>
      <c r="S552" s="363"/>
      <c r="T552" s="363"/>
      <c r="U552" s="363"/>
      <c r="V552" s="363"/>
      <c r="W552" s="363"/>
      <c r="X552" s="363"/>
      <c r="Y552" s="363"/>
      <c r="Z552" s="363"/>
      <c r="AA552" s="363"/>
      <c r="AB552" s="363"/>
      <c r="AC552" s="363"/>
      <c r="AD552" s="74"/>
    </row>
    <row r="553" spans="1:30" ht="18" customHeight="1">
      <c r="A553" s="81"/>
      <c r="B553" s="97"/>
      <c r="C553" s="98"/>
      <c r="D553" s="42">
        <v>71400174902</v>
      </c>
      <c r="E553" s="43" t="s">
        <v>276</v>
      </c>
      <c r="F553" s="44" t="s">
        <v>240</v>
      </c>
      <c r="G553" s="126">
        <v>1</v>
      </c>
      <c r="H553" s="135">
        <v>0</v>
      </c>
      <c r="I553" s="135">
        <v>28</v>
      </c>
      <c r="J553" s="145">
        <v>40</v>
      </c>
      <c r="K553" s="78">
        <f t="shared" si="55"/>
        <v>0</v>
      </c>
      <c r="L553" s="78">
        <f t="shared" si="56"/>
        <v>1.2</v>
      </c>
      <c r="M553" s="45">
        <f t="shared" si="57"/>
        <v>25.2</v>
      </c>
      <c r="N553" s="398"/>
      <c r="O553" s="363"/>
      <c r="P553" s="363"/>
      <c r="Q553" s="363"/>
      <c r="R553" s="363"/>
      <c r="S553" s="363"/>
      <c r="T553" s="363"/>
      <c r="U553" s="363"/>
      <c r="V553" s="363"/>
      <c r="W553" s="363"/>
      <c r="X553" s="363"/>
      <c r="Y553" s="363"/>
      <c r="Z553" s="363"/>
      <c r="AA553" s="363"/>
      <c r="AB553" s="363"/>
      <c r="AC553" s="363"/>
      <c r="AD553" s="74"/>
    </row>
    <row r="554" spans="1:30" ht="18" customHeight="1">
      <c r="A554" s="111"/>
      <c r="B554" s="97"/>
      <c r="C554" s="98"/>
      <c r="D554" s="42"/>
      <c r="E554" s="43" t="s">
        <v>171</v>
      </c>
      <c r="F554" s="44" t="s">
        <v>318</v>
      </c>
      <c r="G554" s="126"/>
      <c r="H554" s="135"/>
      <c r="I554" s="135"/>
      <c r="J554" s="145"/>
      <c r="K554" s="78">
        <f t="shared" si="55"/>
        <v>0</v>
      </c>
      <c r="L554" s="78">
        <f t="shared" si="56"/>
        <v>0</v>
      </c>
      <c r="M554" s="45">
        <f t="shared" si="57"/>
        <v>0</v>
      </c>
      <c r="N554" s="398"/>
      <c r="O554" s="389"/>
      <c r="P554" s="389"/>
      <c r="Q554" s="389"/>
      <c r="R554" s="389"/>
      <c r="S554" s="389"/>
      <c r="T554" s="389"/>
      <c r="U554" s="389"/>
      <c r="V554" s="389"/>
      <c r="W554" s="389"/>
      <c r="X554" s="389"/>
      <c r="Y554" s="389"/>
      <c r="Z554" s="389"/>
      <c r="AA554" s="389"/>
      <c r="AB554" s="389"/>
      <c r="AC554" s="389"/>
      <c r="AD554" s="74"/>
    </row>
    <row r="555" spans="1:30" ht="18" customHeight="1">
      <c r="A555" s="111"/>
      <c r="B555" s="97"/>
      <c r="C555" s="98"/>
      <c r="D555" s="42"/>
      <c r="E555" s="43" t="s">
        <v>413</v>
      </c>
      <c r="F555" s="44" t="s">
        <v>317</v>
      </c>
      <c r="G555" s="126">
        <v>2</v>
      </c>
      <c r="H555" s="135">
        <v>45</v>
      </c>
      <c r="I555" s="135"/>
      <c r="J555" s="145">
        <v>40</v>
      </c>
      <c r="K555" s="78">
        <f t="shared" si="55"/>
        <v>1.2</v>
      </c>
      <c r="L555" s="78">
        <f t="shared" si="56"/>
        <v>0</v>
      </c>
      <c r="M555" s="45">
        <f t="shared" si="57"/>
        <v>54</v>
      </c>
      <c r="N555" s="398"/>
      <c r="O555" s="389"/>
      <c r="P555" s="389"/>
      <c r="Q555" s="389"/>
      <c r="R555" s="389"/>
      <c r="S555" s="389"/>
      <c r="T555" s="389"/>
      <c r="U555" s="389"/>
      <c r="V555" s="389"/>
      <c r="W555" s="389"/>
      <c r="X555" s="389"/>
      <c r="Y555" s="389"/>
      <c r="Z555" s="389"/>
      <c r="AA555" s="389"/>
      <c r="AB555" s="389"/>
      <c r="AC555" s="389"/>
      <c r="AD555" s="74"/>
    </row>
    <row r="556" spans="1:30" s="183" customFormat="1" ht="18" customHeight="1">
      <c r="A556" s="111"/>
      <c r="B556" s="97"/>
      <c r="C556" s="98"/>
      <c r="D556" s="42"/>
      <c r="E556" s="43" t="s">
        <v>472</v>
      </c>
      <c r="F556" s="44" t="s">
        <v>317</v>
      </c>
      <c r="G556" s="126">
        <v>2</v>
      </c>
      <c r="H556" s="135"/>
      <c r="I556" s="135">
        <v>30</v>
      </c>
      <c r="J556" s="145">
        <v>40</v>
      </c>
      <c r="K556" s="78">
        <f t="shared" si="55"/>
        <v>0</v>
      </c>
      <c r="L556" s="78">
        <f t="shared" si="56"/>
        <v>1.2</v>
      </c>
      <c r="M556" s="45">
        <f t="shared" si="57"/>
        <v>27</v>
      </c>
      <c r="N556" s="398"/>
      <c r="O556" s="389"/>
      <c r="P556" s="389"/>
      <c r="Q556" s="389"/>
      <c r="R556" s="389"/>
      <c r="S556" s="389"/>
      <c r="T556" s="389"/>
      <c r="U556" s="389"/>
      <c r="V556" s="389"/>
      <c r="W556" s="389"/>
      <c r="X556" s="389"/>
      <c r="Y556" s="389"/>
      <c r="Z556" s="389"/>
      <c r="AA556" s="389"/>
      <c r="AB556" s="389"/>
      <c r="AC556" s="389"/>
      <c r="AD556" s="74"/>
    </row>
    <row r="557" spans="1:30" s="183" customFormat="1" ht="18" customHeight="1">
      <c r="A557" s="111"/>
      <c r="B557" s="97"/>
      <c r="C557" s="98"/>
      <c r="D557" s="42"/>
      <c r="E557" s="43" t="s">
        <v>472</v>
      </c>
      <c r="F557" s="44" t="s">
        <v>317</v>
      </c>
      <c r="G557" s="126">
        <v>2</v>
      </c>
      <c r="H557" s="135"/>
      <c r="I557" s="135">
        <v>30</v>
      </c>
      <c r="J557" s="145">
        <v>40</v>
      </c>
      <c r="K557" s="78">
        <f t="shared" si="55"/>
        <v>0</v>
      </c>
      <c r="L557" s="78">
        <f t="shared" si="56"/>
        <v>1.2</v>
      </c>
      <c r="M557" s="45">
        <f t="shared" si="57"/>
        <v>27</v>
      </c>
      <c r="N557" s="398"/>
      <c r="O557" s="389"/>
      <c r="P557" s="389"/>
      <c r="Q557" s="389"/>
      <c r="R557" s="389"/>
      <c r="S557" s="389"/>
      <c r="T557" s="389"/>
      <c r="U557" s="389"/>
      <c r="V557" s="389"/>
      <c r="W557" s="389"/>
      <c r="X557" s="389"/>
      <c r="Y557" s="389"/>
      <c r="Z557" s="389"/>
      <c r="AA557" s="389"/>
      <c r="AB557" s="389"/>
      <c r="AC557" s="389"/>
      <c r="AD557" s="74"/>
    </row>
    <row r="558" spans="1:30" ht="18" customHeight="1">
      <c r="A558" s="111"/>
      <c r="B558" s="97"/>
      <c r="C558" s="98"/>
      <c r="D558" s="42"/>
      <c r="E558" s="43" t="s">
        <v>286</v>
      </c>
      <c r="F558" s="44" t="s">
        <v>322</v>
      </c>
      <c r="G558" s="126">
        <v>2</v>
      </c>
      <c r="H558" s="135">
        <v>15</v>
      </c>
      <c r="I558" s="135">
        <v>30</v>
      </c>
      <c r="J558" s="145">
        <v>40</v>
      </c>
      <c r="K558" s="78">
        <f t="shared" si="55"/>
        <v>1.2</v>
      </c>
      <c r="L558" s="78">
        <f t="shared" si="56"/>
        <v>1.2</v>
      </c>
      <c r="M558" s="45">
        <f t="shared" si="57"/>
        <v>45</v>
      </c>
      <c r="N558" s="398"/>
      <c r="O558" s="389"/>
      <c r="P558" s="389"/>
      <c r="Q558" s="389"/>
      <c r="R558" s="389"/>
      <c r="S558" s="389"/>
      <c r="T558" s="389"/>
      <c r="U558" s="389"/>
      <c r="V558" s="389"/>
      <c r="W558" s="389"/>
      <c r="X558" s="389"/>
      <c r="Y558" s="389"/>
      <c r="Z558" s="389"/>
      <c r="AA558" s="389"/>
      <c r="AB558" s="389"/>
      <c r="AC558" s="389"/>
      <c r="AD558" s="74"/>
    </row>
    <row r="559" spans="1:30" s="183" customFormat="1" ht="18" customHeight="1">
      <c r="A559" s="111"/>
      <c r="B559" s="97"/>
      <c r="C559" s="98"/>
      <c r="D559" s="42"/>
      <c r="E559" s="43" t="s">
        <v>286</v>
      </c>
      <c r="F559" s="44" t="s">
        <v>323</v>
      </c>
      <c r="G559" s="126">
        <v>2</v>
      </c>
      <c r="H559" s="135">
        <v>15</v>
      </c>
      <c r="I559" s="135">
        <v>30</v>
      </c>
      <c r="J559" s="145">
        <v>40</v>
      </c>
      <c r="K559" s="78">
        <f t="shared" si="55"/>
        <v>1.2</v>
      </c>
      <c r="L559" s="78">
        <f t="shared" si="56"/>
        <v>1.2</v>
      </c>
      <c r="M559" s="45">
        <f t="shared" si="57"/>
        <v>45</v>
      </c>
      <c r="N559" s="398"/>
      <c r="O559" s="389"/>
      <c r="P559" s="389"/>
      <c r="Q559" s="389"/>
      <c r="R559" s="389"/>
      <c r="S559" s="389"/>
      <c r="T559" s="389"/>
      <c r="U559" s="389"/>
      <c r="V559" s="389"/>
      <c r="W559" s="389"/>
      <c r="X559" s="389"/>
      <c r="Y559" s="389"/>
      <c r="Z559" s="389"/>
      <c r="AA559" s="389"/>
      <c r="AB559" s="389"/>
      <c r="AC559" s="389"/>
      <c r="AD559" s="74"/>
    </row>
    <row r="560" spans="1:30" s="183" customFormat="1" ht="18" customHeight="1">
      <c r="A560" s="111"/>
      <c r="B560" s="97"/>
      <c r="C560" s="98"/>
      <c r="D560" s="42"/>
      <c r="E560" s="43" t="s">
        <v>285</v>
      </c>
      <c r="F560" s="44" t="s">
        <v>241</v>
      </c>
      <c r="G560" s="126">
        <v>2</v>
      </c>
      <c r="H560" s="135">
        <v>15</v>
      </c>
      <c r="I560" s="135">
        <v>30</v>
      </c>
      <c r="J560" s="145">
        <v>40</v>
      </c>
      <c r="K560" s="78">
        <f t="shared" si="55"/>
        <v>1.2</v>
      </c>
      <c r="L560" s="78">
        <f t="shared" si="56"/>
        <v>1.2</v>
      </c>
      <c r="M560" s="45">
        <f t="shared" si="57"/>
        <v>45</v>
      </c>
      <c r="N560" s="398"/>
      <c r="O560" s="389"/>
      <c r="P560" s="389"/>
      <c r="Q560" s="389"/>
      <c r="R560" s="389"/>
      <c r="S560" s="389"/>
      <c r="T560" s="389"/>
      <c r="U560" s="389"/>
      <c r="V560" s="389"/>
      <c r="W560" s="389"/>
      <c r="X560" s="389"/>
      <c r="Y560" s="389"/>
      <c r="Z560" s="389"/>
      <c r="AA560" s="389"/>
      <c r="AB560" s="389"/>
      <c r="AC560" s="389"/>
      <c r="AD560" s="74"/>
    </row>
    <row r="561" spans="1:30" s="183" customFormat="1" ht="18" customHeight="1">
      <c r="A561" s="111"/>
      <c r="B561" s="97"/>
      <c r="C561" s="98"/>
      <c r="D561" s="42"/>
      <c r="E561" s="43" t="s">
        <v>415</v>
      </c>
      <c r="F561" s="44" t="s">
        <v>260</v>
      </c>
      <c r="G561" s="126">
        <v>2</v>
      </c>
      <c r="H561" s="135">
        <v>19</v>
      </c>
      <c r="I561" s="135"/>
      <c r="J561" s="145">
        <v>40</v>
      </c>
      <c r="K561" s="78">
        <f t="shared" si="55"/>
        <v>1.2</v>
      </c>
      <c r="L561" s="78">
        <f t="shared" si="56"/>
        <v>0</v>
      </c>
      <c r="M561" s="45">
        <f t="shared" si="57"/>
        <v>22.8</v>
      </c>
      <c r="N561" s="398"/>
      <c r="O561" s="389"/>
      <c r="P561" s="389"/>
      <c r="Q561" s="389"/>
      <c r="R561" s="389"/>
      <c r="S561" s="389"/>
      <c r="T561" s="389"/>
      <c r="U561" s="389"/>
      <c r="V561" s="389"/>
      <c r="W561" s="389"/>
      <c r="X561" s="389"/>
      <c r="Y561" s="389"/>
      <c r="Z561" s="389"/>
      <c r="AA561" s="389"/>
      <c r="AB561" s="389"/>
      <c r="AC561" s="389"/>
      <c r="AD561" s="74"/>
    </row>
    <row r="562" spans="1:30" s="183" customFormat="1" ht="18" customHeight="1">
      <c r="A562" s="111"/>
      <c r="B562" s="97"/>
      <c r="C562" s="98"/>
      <c r="D562" s="42"/>
      <c r="E562" s="43" t="s">
        <v>473</v>
      </c>
      <c r="F562" s="44" t="s">
        <v>260</v>
      </c>
      <c r="G562" s="126">
        <v>2</v>
      </c>
      <c r="H562" s="135"/>
      <c r="I562" s="135">
        <v>41</v>
      </c>
      <c r="J562" s="145">
        <v>40</v>
      </c>
      <c r="K562" s="78">
        <f t="shared" si="55"/>
        <v>0</v>
      </c>
      <c r="L562" s="78">
        <f t="shared" si="56"/>
        <v>1.2</v>
      </c>
      <c r="M562" s="45">
        <f t="shared" si="57"/>
        <v>36.9</v>
      </c>
      <c r="N562" s="398"/>
      <c r="O562" s="389"/>
      <c r="P562" s="389"/>
      <c r="Q562" s="389"/>
      <c r="R562" s="389"/>
      <c r="S562" s="389"/>
      <c r="T562" s="389"/>
      <c r="U562" s="389"/>
      <c r="V562" s="389"/>
      <c r="W562" s="389"/>
      <c r="X562" s="389"/>
      <c r="Y562" s="389"/>
      <c r="Z562" s="389"/>
      <c r="AA562" s="389"/>
      <c r="AB562" s="389"/>
      <c r="AC562" s="389"/>
      <c r="AD562" s="74"/>
    </row>
    <row r="563" spans="1:30" s="183" customFormat="1" ht="18" customHeight="1">
      <c r="A563" s="111"/>
      <c r="B563" s="97"/>
      <c r="C563" s="98"/>
      <c r="D563" s="42"/>
      <c r="E563" s="43" t="s">
        <v>474</v>
      </c>
      <c r="F563" s="44" t="s">
        <v>390</v>
      </c>
      <c r="G563" s="126">
        <v>2</v>
      </c>
      <c r="H563" s="135"/>
      <c r="I563" s="135">
        <v>41</v>
      </c>
      <c r="J563" s="145">
        <v>40</v>
      </c>
      <c r="K563" s="78">
        <f t="shared" si="55"/>
        <v>0</v>
      </c>
      <c r="L563" s="78">
        <f t="shared" si="56"/>
        <v>1.2</v>
      </c>
      <c r="M563" s="45">
        <f t="shared" si="57"/>
        <v>36.9</v>
      </c>
      <c r="N563" s="398"/>
      <c r="O563" s="389"/>
      <c r="P563" s="389"/>
      <c r="Q563" s="389"/>
      <c r="R563" s="389"/>
      <c r="S563" s="389"/>
      <c r="T563" s="389"/>
      <c r="U563" s="389"/>
      <c r="V563" s="389"/>
      <c r="W563" s="389"/>
      <c r="X563" s="389"/>
      <c r="Y563" s="389"/>
      <c r="Z563" s="389"/>
      <c r="AA563" s="389"/>
      <c r="AB563" s="389"/>
      <c r="AC563" s="389"/>
      <c r="AD563" s="74"/>
    </row>
    <row r="564" spans="1:30" ht="18" customHeight="1">
      <c r="A564" s="94">
        <v>27</v>
      </c>
      <c r="B564" s="82" t="s">
        <v>125</v>
      </c>
      <c r="C564" s="91" t="s">
        <v>126</v>
      </c>
      <c r="D564" s="42">
        <v>71400119925</v>
      </c>
      <c r="E564" s="43" t="s">
        <v>159</v>
      </c>
      <c r="F564" s="44" t="s">
        <v>162</v>
      </c>
      <c r="G564" s="143">
        <v>1</v>
      </c>
      <c r="H564" s="275">
        <v>30</v>
      </c>
      <c r="I564" s="275">
        <v>60</v>
      </c>
      <c r="J564" s="145">
        <v>36</v>
      </c>
      <c r="K564" s="78">
        <f t="shared" si="55"/>
        <v>1.2</v>
      </c>
      <c r="L564" s="78">
        <f t="shared" si="56"/>
        <v>1.2</v>
      </c>
      <c r="M564" s="45">
        <f t="shared" si="57"/>
        <v>90</v>
      </c>
      <c r="N564" s="397">
        <v>64.5</v>
      </c>
      <c r="O564" s="381"/>
      <c r="P564" s="375">
        <f>SUM(M564:M584)+N564+O564</f>
        <v>1234.7</v>
      </c>
      <c r="Q564" s="381">
        <v>21.4</v>
      </c>
      <c r="R564" s="375"/>
      <c r="S564" s="379">
        <v>430</v>
      </c>
      <c r="T564" s="381">
        <v>430</v>
      </c>
      <c r="U564" s="379">
        <v>112</v>
      </c>
      <c r="V564" s="377">
        <v>112</v>
      </c>
      <c r="W564" s="379">
        <v>56</v>
      </c>
      <c r="X564" s="381">
        <v>56</v>
      </c>
      <c r="Y564" s="375">
        <f>ROUND((P564-T564),1)</f>
        <v>804.7</v>
      </c>
      <c r="Z564" s="383">
        <f>IF(OR(SUM(V564)="",SUM(Q564)=""),0,IF(OR(SUM(U564)=320,SUM(V564)&gt;0),ROUND((SUM(Q564)-SUM(V564)),1),0))</f>
        <v>-90.6</v>
      </c>
      <c r="AA564" s="383">
        <f>IF(OR(SUM(X564:X584)="",SUM(R564:R584)=""),0,IF(OR(SUM(W564:W584)=160,SUM(X564:X584)&gt;0),ROUND((SUM(R564:R584)-SUM(X564:X584)),1),0))</f>
        <v>-56</v>
      </c>
      <c r="AB564" s="401"/>
      <c r="AC564" s="390">
        <f>SUM(Y564:AA584)</f>
        <v>658.1</v>
      </c>
      <c r="AD564" s="74"/>
    </row>
    <row r="565" spans="1:30" ht="18" customHeight="1">
      <c r="A565" s="81"/>
      <c r="B565" s="97"/>
      <c r="C565" s="98"/>
      <c r="D565" s="42">
        <v>71400119905</v>
      </c>
      <c r="E565" s="43" t="s">
        <v>159</v>
      </c>
      <c r="F565" s="44" t="s">
        <v>163</v>
      </c>
      <c r="G565" s="143">
        <v>1</v>
      </c>
      <c r="H565" s="275">
        <v>30</v>
      </c>
      <c r="I565" s="275">
        <v>60</v>
      </c>
      <c r="J565" s="145">
        <v>39</v>
      </c>
      <c r="K565" s="78">
        <f t="shared" si="55"/>
        <v>1.2</v>
      </c>
      <c r="L565" s="78">
        <f t="shared" si="56"/>
        <v>1.2</v>
      </c>
      <c r="M565" s="45">
        <f t="shared" si="57"/>
        <v>90</v>
      </c>
      <c r="N565" s="398"/>
      <c r="O565" s="382"/>
      <c r="P565" s="376"/>
      <c r="Q565" s="382"/>
      <c r="R565" s="376"/>
      <c r="S565" s="380"/>
      <c r="T565" s="382"/>
      <c r="U565" s="380"/>
      <c r="V565" s="378"/>
      <c r="W565" s="380"/>
      <c r="X565" s="382"/>
      <c r="Y565" s="376"/>
      <c r="Z565" s="384"/>
      <c r="AA565" s="384"/>
      <c r="AB565" s="406"/>
      <c r="AC565" s="391"/>
      <c r="AD565" s="74"/>
    </row>
    <row r="566" spans="1:30" ht="18" customHeight="1">
      <c r="A566" s="81"/>
      <c r="B566" s="97"/>
      <c r="C566" s="98"/>
      <c r="D566" s="42">
        <v>21100180101</v>
      </c>
      <c r="E566" s="43" t="s">
        <v>164</v>
      </c>
      <c r="F566" s="44" t="s">
        <v>165</v>
      </c>
      <c r="G566" s="143">
        <v>1</v>
      </c>
      <c r="H566" s="275">
        <v>15</v>
      </c>
      <c r="I566" s="275">
        <v>60</v>
      </c>
      <c r="J566" s="145">
        <v>17</v>
      </c>
      <c r="K566" s="78">
        <f t="shared" si="55"/>
        <v>1</v>
      </c>
      <c r="L566" s="78">
        <f t="shared" si="56"/>
        <v>1</v>
      </c>
      <c r="M566" s="45">
        <f t="shared" si="57"/>
        <v>60</v>
      </c>
      <c r="N566" s="398"/>
      <c r="O566" s="382"/>
      <c r="P566" s="376"/>
      <c r="Q566" s="382"/>
      <c r="R566" s="376"/>
      <c r="S566" s="380"/>
      <c r="T566" s="382"/>
      <c r="U566" s="380"/>
      <c r="V566" s="378"/>
      <c r="W566" s="380"/>
      <c r="X566" s="382"/>
      <c r="Y566" s="376"/>
      <c r="Z566" s="384"/>
      <c r="AA566" s="384"/>
      <c r="AB566" s="406"/>
      <c r="AC566" s="391"/>
      <c r="AD566" s="74"/>
    </row>
    <row r="567" spans="1:30" ht="18" customHeight="1">
      <c r="A567" s="81"/>
      <c r="B567" s="97"/>
      <c r="C567" s="98"/>
      <c r="D567" s="42">
        <v>21100149701</v>
      </c>
      <c r="E567" s="43" t="s">
        <v>166</v>
      </c>
      <c r="F567" s="44" t="s">
        <v>167</v>
      </c>
      <c r="G567" s="143">
        <v>1</v>
      </c>
      <c r="H567" s="276">
        <v>30</v>
      </c>
      <c r="I567" s="276">
        <v>30</v>
      </c>
      <c r="J567" s="145">
        <v>37</v>
      </c>
      <c r="K567" s="78">
        <f t="shared" si="55"/>
        <v>1.2</v>
      </c>
      <c r="L567" s="78">
        <f t="shared" si="56"/>
        <v>1.2</v>
      </c>
      <c r="M567" s="45">
        <f t="shared" si="57"/>
        <v>63</v>
      </c>
      <c r="N567" s="398"/>
      <c r="O567" s="382"/>
      <c r="P567" s="376"/>
      <c r="Q567" s="382"/>
      <c r="R567" s="376"/>
      <c r="S567" s="380"/>
      <c r="T567" s="382"/>
      <c r="U567" s="380"/>
      <c r="V567" s="378"/>
      <c r="W567" s="380"/>
      <c r="X567" s="382"/>
      <c r="Y567" s="376"/>
      <c r="Z567" s="384"/>
      <c r="AA567" s="384"/>
      <c r="AB567" s="406"/>
      <c r="AC567" s="391"/>
      <c r="AD567" s="74"/>
    </row>
    <row r="568" spans="1:30" ht="18" customHeight="1">
      <c r="A568" s="81"/>
      <c r="B568" s="97"/>
      <c r="C568" s="98"/>
      <c r="D568" s="42">
        <v>21100149702</v>
      </c>
      <c r="E568" s="43" t="s">
        <v>166</v>
      </c>
      <c r="F568" s="44" t="s">
        <v>168</v>
      </c>
      <c r="G568" s="143">
        <v>1</v>
      </c>
      <c r="H568" s="276">
        <v>30</v>
      </c>
      <c r="I568" s="276">
        <v>30</v>
      </c>
      <c r="J568" s="145">
        <v>33</v>
      </c>
      <c r="K568" s="78">
        <f t="shared" si="55"/>
        <v>1</v>
      </c>
      <c r="L568" s="78">
        <f t="shared" si="56"/>
        <v>1.1000000000000001</v>
      </c>
      <c r="M568" s="45">
        <f t="shared" si="57"/>
        <v>54.8</v>
      </c>
      <c r="N568" s="398"/>
      <c r="O568" s="382"/>
      <c r="P568" s="376"/>
      <c r="Q568" s="382"/>
      <c r="R568" s="376"/>
      <c r="S568" s="380"/>
      <c r="T568" s="382"/>
      <c r="U568" s="380"/>
      <c r="V568" s="378"/>
      <c r="W568" s="380"/>
      <c r="X568" s="382"/>
      <c r="Y568" s="376"/>
      <c r="Z568" s="384"/>
      <c r="AA568" s="384"/>
      <c r="AB568" s="406"/>
      <c r="AC568" s="391"/>
      <c r="AD568" s="74"/>
    </row>
    <row r="569" spans="1:30" ht="18" customHeight="1">
      <c r="A569" s="81"/>
      <c r="B569" s="97"/>
      <c r="C569" s="98"/>
      <c r="D569" s="42">
        <v>21100150101</v>
      </c>
      <c r="E569" s="43" t="s">
        <v>169</v>
      </c>
      <c r="F569" s="44" t="s">
        <v>167</v>
      </c>
      <c r="G569" s="143">
        <v>1</v>
      </c>
      <c r="H569" s="275">
        <v>15</v>
      </c>
      <c r="I569" s="275">
        <v>30</v>
      </c>
      <c r="J569" s="145">
        <v>37</v>
      </c>
      <c r="K569" s="78">
        <f t="shared" si="55"/>
        <v>1.2</v>
      </c>
      <c r="L569" s="78">
        <f t="shared" si="56"/>
        <v>1.2</v>
      </c>
      <c r="M569" s="45">
        <f t="shared" si="57"/>
        <v>45</v>
      </c>
      <c r="N569" s="398"/>
      <c r="O569" s="382"/>
      <c r="P569" s="376"/>
      <c r="Q569" s="382"/>
      <c r="R569" s="376"/>
      <c r="S569" s="380"/>
      <c r="T569" s="382"/>
      <c r="U569" s="380"/>
      <c r="V569" s="378"/>
      <c r="W569" s="380"/>
      <c r="X569" s="382"/>
      <c r="Y569" s="376"/>
      <c r="Z569" s="384"/>
      <c r="AA569" s="384"/>
      <c r="AB569" s="406"/>
      <c r="AC569" s="391"/>
      <c r="AD569" s="74"/>
    </row>
    <row r="570" spans="1:30" ht="18" customHeight="1">
      <c r="A570" s="81"/>
      <c r="B570" s="97"/>
      <c r="C570" s="98"/>
      <c r="D570" s="42">
        <v>21100150102</v>
      </c>
      <c r="E570" s="43" t="s">
        <v>169</v>
      </c>
      <c r="F570" s="44" t="s">
        <v>168</v>
      </c>
      <c r="G570" s="143">
        <v>1</v>
      </c>
      <c r="H570" s="275">
        <v>15</v>
      </c>
      <c r="I570" s="275">
        <v>30</v>
      </c>
      <c r="J570" s="145">
        <v>33</v>
      </c>
      <c r="K570" s="78">
        <f t="shared" si="55"/>
        <v>1</v>
      </c>
      <c r="L570" s="78">
        <f t="shared" si="56"/>
        <v>1.1000000000000001</v>
      </c>
      <c r="M570" s="45">
        <f t="shared" si="57"/>
        <v>39.799999999999997</v>
      </c>
      <c r="N570" s="398"/>
      <c r="O570" s="382"/>
      <c r="P570" s="376"/>
      <c r="Q570" s="382"/>
      <c r="R570" s="376"/>
      <c r="S570" s="380"/>
      <c r="T570" s="382"/>
      <c r="U570" s="380"/>
      <c r="V570" s="378"/>
      <c r="W570" s="380"/>
      <c r="X570" s="382"/>
      <c r="Y570" s="376"/>
      <c r="Z570" s="384"/>
      <c r="AA570" s="384"/>
      <c r="AB570" s="406"/>
      <c r="AC570" s="391"/>
      <c r="AD570" s="74"/>
    </row>
    <row r="571" spans="1:30" ht="18" customHeight="1">
      <c r="A571" s="81"/>
      <c r="B571" s="97"/>
      <c r="C571" s="98"/>
      <c r="D571" s="42">
        <v>21100119808</v>
      </c>
      <c r="E571" s="43" t="s">
        <v>159</v>
      </c>
      <c r="F571" s="44" t="s">
        <v>170</v>
      </c>
      <c r="G571" s="143">
        <v>1</v>
      </c>
      <c r="H571" s="276">
        <v>30</v>
      </c>
      <c r="I571" s="276">
        <v>0</v>
      </c>
      <c r="J571" s="145">
        <v>67</v>
      </c>
      <c r="K571" s="78">
        <f t="shared" si="55"/>
        <v>1.3</v>
      </c>
      <c r="L571" s="78">
        <f t="shared" si="56"/>
        <v>0</v>
      </c>
      <c r="M571" s="45">
        <f t="shared" si="57"/>
        <v>39</v>
      </c>
      <c r="N571" s="398"/>
      <c r="O571" s="382"/>
      <c r="P571" s="376"/>
      <c r="Q571" s="382"/>
      <c r="R571" s="376"/>
      <c r="S571" s="380"/>
      <c r="T571" s="382"/>
      <c r="U571" s="380"/>
      <c r="V571" s="378"/>
      <c r="W571" s="380"/>
      <c r="X571" s="382"/>
      <c r="Y571" s="376"/>
      <c r="Z571" s="384"/>
      <c r="AA571" s="384"/>
      <c r="AB571" s="406"/>
      <c r="AC571" s="391"/>
      <c r="AD571" s="74"/>
    </row>
    <row r="572" spans="1:30" ht="18" customHeight="1">
      <c r="A572" s="81"/>
      <c r="B572" s="97"/>
      <c r="C572" s="98"/>
      <c r="D572" s="42">
        <v>21100119808</v>
      </c>
      <c r="E572" s="43" t="s">
        <v>159</v>
      </c>
      <c r="F572" s="44" t="s">
        <v>170</v>
      </c>
      <c r="G572" s="143">
        <v>1</v>
      </c>
      <c r="H572" s="276">
        <v>0</v>
      </c>
      <c r="I572" s="276">
        <v>30</v>
      </c>
      <c r="J572" s="145">
        <v>33</v>
      </c>
      <c r="K572" s="78">
        <f t="shared" si="55"/>
        <v>0</v>
      </c>
      <c r="L572" s="78">
        <f t="shared" si="56"/>
        <v>1.1000000000000001</v>
      </c>
      <c r="M572" s="45">
        <f t="shared" si="57"/>
        <v>24.8</v>
      </c>
      <c r="N572" s="398"/>
      <c r="O572" s="382"/>
      <c r="P572" s="376"/>
      <c r="Q572" s="382"/>
      <c r="R572" s="376"/>
      <c r="S572" s="380"/>
      <c r="T572" s="382"/>
      <c r="U572" s="380"/>
      <c r="V572" s="378"/>
      <c r="W572" s="380"/>
      <c r="X572" s="382"/>
      <c r="Y572" s="376"/>
      <c r="Z572" s="384"/>
      <c r="AA572" s="384"/>
      <c r="AB572" s="406"/>
      <c r="AC572" s="391"/>
      <c r="AD572" s="74"/>
    </row>
    <row r="573" spans="1:30" ht="18" customHeight="1">
      <c r="A573" s="81"/>
      <c r="B573" s="97"/>
      <c r="C573" s="98"/>
      <c r="D573" s="42">
        <v>21100119808</v>
      </c>
      <c r="E573" s="43" t="s">
        <v>159</v>
      </c>
      <c r="F573" s="44" t="s">
        <v>170</v>
      </c>
      <c r="G573" s="143">
        <v>1</v>
      </c>
      <c r="H573" s="276">
        <v>0</v>
      </c>
      <c r="I573" s="276">
        <v>30</v>
      </c>
      <c r="J573" s="145">
        <v>34</v>
      </c>
      <c r="K573" s="78">
        <f t="shared" si="55"/>
        <v>0</v>
      </c>
      <c r="L573" s="78">
        <f t="shared" si="56"/>
        <v>1.1000000000000001</v>
      </c>
      <c r="M573" s="45">
        <f t="shared" si="57"/>
        <v>24.8</v>
      </c>
      <c r="N573" s="398"/>
      <c r="O573" s="382"/>
      <c r="P573" s="376"/>
      <c r="Q573" s="382"/>
      <c r="R573" s="376"/>
      <c r="S573" s="380"/>
      <c r="T573" s="382"/>
      <c r="U573" s="380"/>
      <c r="V573" s="378"/>
      <c r="W573" s="380"/>
      <c r="X573" s="382"/>
      <c r="Y573" s="376"/>
      <c r="Z573" s="384"/>
      <c r="AA573" s="384"/>
      <c r="AB573" s="406"/>
      <c r="AC573" s="391"/>
      <c r="AD573" s="74"/>
    </row>
    <row r="574" spans="1:30" s="122" customFormat="1" ht="18" customHeight="1">
      <c r="A574" s="118"/>
      <c r="B574" s="119"/>
      <c r="C574" s="120"/>
      <c r="D574" s="115"/>
      <c r="E574" s="116" t="s">
        <v>171</v>
      </c>
      <c r="F574" s="117" t="s">
        <v>167</v>
      </c>
      <c r="G574" s="146">
        <v>1</v>
      </c>
      <c r="H574" s="285">
        <v>15</v>
      </c>
      <c r="I574" s="285">
        <v>0</v>
      </c>
      <c r="J574" s="145"/>
      <c r="K574" s="78">
        <f t="shared" si="55"/>
        <v>0</v>
      </c>
      <c r="L574" s="78">
        <f t="shared" si="56"/>
        <v>0</v>
      </c>
      <c r="M574" s="45">
        <f t="shared" si="57"/>
        <v>0</v>
      </c>
      <c r="N574" s="398"/>
      <c r="O574" s="382"/>
      <c r="P574" s="376"/>
      <c r="Q574" s="382"/>
      <c r="R574" s="376"/>
      <c r="S574" s="380"/>
      <c r="T574" s="382"/>
      <c r="U574" s="380"/>
      <c r="V574" s="378"/>
      <c r="W574" s="380"/>
      <c r="X574" s="382"/>
      <c r="Y574" s="376"/>
      <c r="Z574" s="384"/>
      <c r="AA574" s="384"/>
      <c r="AB574" s="406"/>
      <c r="AC574" s="391"/>
      <c r="AD574" s="121"/>
    </row>
    <row r="575" spans="1:30" ht="18" customHeight="1">
      <c r="A575" s="111"/>
      <c r="B575" s="97"/>
      <c r="C575" s="98"/>
      <c r="D575" s="42"/>
      <c r="E575" s="43" t="s">
        <v>416</v>
      </c>
      <c r="F575" s="44" t="s">
        <v>181</v>
      </c>
      <c r="G575" s="143">
        <v>2</v>
      </c>
      <c r="H575" s="276">
        <v>30</v>
      </c>
      <c r="I575" s="276">
        <v>30</v>
      </c>
      <c r="J575" s="145">
        <v>40</v>
      </c>
      <c r="K575" s="78">
        <f t="shared" si="55"/>
        <v>1.2</v>
      </c>
      <c r="L575" s="78">
        <f t="shared" si="56"/>
        <v>1.2</v>
      </c>
      <c r="M575" s="45">
        <f t="shared" si="57"/>
        <v>63</v>
      </c>
      <c r="N575" s="398"/>
      <c r="O575" s="382"/>
      <c r="P575" s="376"/>
      <c r="Q575" s="382"/>
      <c r="R575" s="376"/>
      <c r="S575" s="380"/>
      <c r="T575" s="382"/>
      <c r="U575" s="380"/>
      <c r="V575" s="378"/>
      <c r="W575" s="380"/>
      <c r="X575" s="382"/>
      <c r="Y575" s="376"/>
      <c r="Z575" s="384"/>
      <c r="AA575" s="384"/>
      <c r="AB575" s="406"/>
      <c r="AC575" s="391"/>
      <c r="AD575" s="74"/>
    </row>
    <row r="576" spans="1:30" s="183" customFormat="1" ht="18" customHeight="1">
      <c r="A576" s="111"/>
      <c r="B576" s="97"/>
      <c r="C576" s="98"/>
      <c r="D576" s="42"/>
      <c r="E576" s="43" t="s">
        <v>416</v>
      </c>
      <c r="F576" s="44" t="s">
        <v>204</v>
      </c>
      <c r="G576" s="143">
        <v>2</v>
      </c>
      <c r="H576" s="276">
        <v>30</v>
      </c>
      <c r="I576" s="276">
        <v>30</v>
      </c>
      <c r="J576" s="145">
        <v>40</v>
      </c>
      <c r="K576" s="78">
        <f t="shared" si="55"/>
        <v>1.2</v>
      </c>
      <c r="L576" s="78">
        <f t="shared" si="56"/>
        <v>1.2</v>
      </c>
      <c r="M576" s="45">
        <f t="shared" si="57"/>
        <v>63</v>
      </c>
      <c r="N576" s="398"/>
      <c r="O576" s="382"/>
      <c r="P576" s="376"/>
      <c r="Q576" s="382"/>
      <c r="R576" s="376"/>
      <c r="S576" s="380"/>
      <c r="T576" s="382"/>
      <c r="U576" s="380"/>
      <c r="V576" s="378"/>
      <c r="W576" s="380"/>
      <c r="X576" s="382"/>
      <c r="Y576" s="376"/>
      <c r="Z576" s="384"/>
      <c r="AA576" s="384"/>
      <c r="AB576" s="406"/>
      <c r="AC576" s="391"/>
      <c r="AD576" s="74"/>
    </row>
    <row r="577" spans="1:30" ht="18" customHeight="1">
      <c r="A577" s="111"/>
      <c r="B577" s="97"/>
      <c r="C577" s="98"/>
      <c r="D577" s="42"/>
      <c r="E577" s="43" t="s">
        <v>285</v>
      </c>
      <c r="F577" s="44" t="s">
        <v>181</v>
      </c>
      <c r="G577" s="143">
        <v>2</v>
      </c>
      <c r="H577" s="276">
        <v>30</v>
      </c>
      <c r="I577" s="276">
        <v>30</v>
      </c>
      <c r="J577" s="145">
        <v>40</v>
      </c>
      <c r="K577" s="78">
        <f t="shared" si="55"/>
        <v>1.2</v>
      </c>
      <c r="L577" s="78">
        <f t="shared" si="56"/>
        <v>1.2</v>
      </c>
      <c r="M577" s="45">
        <f t="shared" si="57"/>
        <v>63</v>
      </c>
      <c r="N577" s="398"/>
      <c r="O577" s="382"/>
      <c r="P577" s="376"/>
      <c r="Q577" s="382"/>
      <c r="R577" s="376"/>
      <c r="S577" s="380"/>
      <c r="T577" s="382"/>
      <c r="U577" s="380"/>
      <c r="V577" s="378"/>
      <c r="W577" s="380"/>
      <c r="X577" s="382"/>
      <c r="Y577" s="376"/>
      <c r="Z577" s="384"/>
      <c r="AA577" s="384"/>
      <c r="AB577" s="406"/>
      <c r="AC577" s="391"/>
      <c r="AD577" s="74"/>
    </row>
    <row r="578" spans="1:30" s="183" customFormat="1" ht="18" customHeight="1">
      <c r="A578" s="111"/>
      <c r="B578" s="97"/>
      <c r="C578" s="98"/>
      <c r="D578" s="42"/>
      <c r="E578" s="43" t="s">
        <v>285</v>
      </c>
      <c r="F578" s="44" t="s">
        <v>204</v>
      </c>
      <c r="G578" s="143">
        <v>2</v>
      </c>
      <c r="H578" s="276">
        <v>30</v>
      </c>
      <c r="I578" s="276">
        <v>30</v>
      </c>
      <c r="J578" s="145">
        <v>40</v>
      </c>
      <c r="K578" s="78">
        <f t="shared" si="55"/>
        <v>1.2</v>
      </c>
      <c r="L578" s="78">
        <f t="shared" si="56"/>
        <v>1.2</v>
      </c>
      <c r="M578" s="45">
        <f t="shared" si="57"/>
        <v>63</v>
      </c>
      <c r="N578" s="398"/>
      <c r="O578" s="382"/>
      <c r="P578" s="376"/>
      <c r="Q578" s="382"/>
      <c r="R578" s="376"/>
      <c r="S578" s="380"/>
      <c r="T578" s="382"/>
      <c r="U578" s="380"/>
      <c r="V578" s="378"/>
      <c r="W578" s="380"/>
      <c r="X578" s="382"/>
      <c r="Y578" s="376"/>
      <c r="Z578" s="384"/>
      <c r="AA578" s="384"/>
      <c r="AB578" s="406"/>
      <c r="AC578" s="391"/>
      <c r="AD578" s="74"/>
    </row>
    <row r="579" spans="1:30" ht="18" customHeight="1">
      <c r="A579" s="111"/>
      <c r="B579" s="97"/>
      <c r="C579" s="98"/>
      <c r="D579" s="42"/>
      <c r="E579" s="43" t="s">
        <v>417</v>
      </c>
      <c r="F579" s="44" t="s">
        <v>167</v>
      </c>
      <c r="G579" s="143">
        <v>2</v>
      </c>
      <c r="H579" s="276">
        <v>30</v>
      </c>
      <c r="I579" s="276">
        <v>30</v>
      </c>
      <c r="J579" s="145">
        <v>40</v>
      </c>
      <c r="K579" s="78">
        <f t="shared" si="55"/>
        <v>1.2</v>
      </c>
      <c r="L579" s="78">
        <f t="shared" si="56"/>
        <v>1.2</v>
      </c>
      <c r="M579" s="45">
        <f t="shared" si="57"/>
        <v>63</v>
      </c>
      <c r="N579" s="398"/>
      <c r="O579" s="382"/>
      <c r="P579" s="376"/>
      <c r="Q579" s="382"/>
      <c r="R579" s="376"/>
      <c r="S579" s="380"/>
      <c r="T579" s="382"/>
      <c r="U579" s="380"/>
      <c r="V579" s="378"/>
      <c r="W579" s="380"/>
      <c r="X579" s="382"/>
      <c r="Y579" s="376"/>
      <c r="Z579" s="384"/>
      <c r="AA579" s="384"/>
      <c r="AB579" s="406"/>
      <c r="AC579" s="391"/>
      <c r="AD579" s="74"/>
    </row>
    <row r="580" spans="1:30" ht="18" customHeight="1">
      <c r="A580" s="111"/>
      <c r="B580" s="97"/>
      <c r="C580" s="98"/>
      <c r="D580" s="42"/>
      <c r="E580" s="43" t="s">
        <v>417</v>
      </c>
      <c r="F580" s="44" t="s">
        <v>168</v>
      </c>
      <c r="G580" s="143">
        <v>2</v>
      </c>
      <c r="H580" s="276">
        <v>30</v>
      </c>
      <c r="I580" s="276">
        <v>30</v>
      </c>
      <c r="J580" s="145">
        <v>40</v>
      </c>
      <c r="K580" s="78">
        <f t="shared" si="55"/>
        <v>1.2</v>
      </c>
      <c r="L580" s="78">
        <f t="shared" si="56"/>
        <v>1.2</v>
      </c>
      <c r="M580" s="45">
        <f t="shared" si="57"/>
        <v>63</v>
      </c>
      <c r="N580" s="398"/>
      <c r="O580" s="382"/>
      <c r="P580" s="376"/>
      <c r="Q580" s="382"/>
      <c r="R580" s="376"/>
      <c r="S580" s="380"/>
      <c r="T580" s="382"/>
      <c r="U580" s="380"/>
      <c r="V580" s="378"/>
      <c r="W580" s="380"/>
      <c r="X580" s="382"/>
      <c r="Y580" s="376"/>
      <c r="Z580" s="384"/>
      <c r="AA580" s="384"/>
      <c r="AB580" s="406"/>
      <c r="AC580" s="391"/>
      <c r="AD580" s="74"/>
    </row>
    <row r="581" spans="1:30" ht="18" customHeight="1">
      <c r="A581" s="111"/>
      <c r="B581" s="97"/>
      <c r="C581" s="98"/>
      <c r="D581" s="42"/>
      <c r="E581" s="43" t="s">
        <v>416</v>
      </c>
      <c r="F581" s="44" t="s">
        <v>240</v>
      </c>
      <c r="G581" s="143">
        <v>2</v>
      </c>
      <c r="H581" s="276">
        <v>15</v>
      </c>
      <c r="I581" s="276">
        <v>30</v>
      </c>
      <c r="J581" s="145">
        <v>40</v>
      </c>
      <c r="K581" s="78">
        <f t="shared" si="55"/>
        <v>1.2</v>
      </c>
      <c r="L581" s="78">
        <f t="shared" si="56"/>
        <v>1.2</v>
      </c>
      <c r="M581" s="45">
        <f t="shared" si="57"/>
        <v>45</v>
      </c>
      <c r="N581" s="398"/>
      <c r="O581" s="382"/>
      <c r="P581" s="376"/>
      <c r="Q581" s="382"/>
      <c r="R581" s="376"/>
      <c r="S581" s="380"/>
      <c r="T581" s="382"/>
      <c r="U581" s="380"/>
      <c r="V581" s="378"/>
      <c r="W581" s="380"/>
      <c r="X581" s="382"/>
      <c r="Y581" s="376"/>
      <c r="Z581" s="384"/>
      <c r="AA581" s="384"/>
      <c r="AB581" s="406"/>
      <c r="AC581" s="391"/>
      <c r="AD581" s="74"/>
    </row>
    <row r="582" spans="1:30" ht="18" customHeight="1">
      <c r="A582" s="111"/>
      <c r="B582" s="97"/>
      <c r="C582" s="98"/>
      <c r="D582" s="42"/>
      <c r="E582" s="43" t="s">
        <v>418</v>
      </c>
      <c r="F582" s="44" t="s">
        <v>241</v>
      </c>
      <c r="G582" s="143">
        <v>2</v>
      </c>
      <c r="H582" s="276">
        <v>30</v>
      </c>
      <c r="I582" s="276">
        <v>30</v>
      </c>
      <c r="J582" s="145">
        <v>40</v>
      </c>
      <c r="K582" s="78">
        <f t="shared" si="55"/>
        <v>1.2</v>
      </c>
      <c r="L582" s="78">
        <f t="shared" si="56"/>
        <v>1.2</v>
      </c>
      <c r="M582" s="45">
        <f t="shared" si="57"/>
        <v>63</v>
      </c>
      <c r="N582" s="398"/>
      <c r="O582" s="382"/>
      <c r="P582" s="376"/>
      <c r="Q582" s="382"/>
      <c r="R582" s="376"/>
      <c r="S582" s="380"/>
      <c r="T582" s="382"/>
      <c r="U582" s="380"/>
      <c r="V582" s="378"/>
      <c r="W582" s="380"/>
      <c r="X582" s="382"/>
      <c r="Y582" s="376"/>
      <c r="Z582" s="384"/>
      <c r="AA582" s="384"/>
      <c r="AB582" s="406"/>
      <c r="AC582" s="391"/>
      <c r="AD582" s="74"/>
    </row>
    <row r="583" spans="1:30" ht="18" customHeight="1">
      <c r="A583" s="111"/>
      <c r="B583" s="97"/>
      <c r="C583" s="98"/>
      <c r="D583" s="42"/>
      <c r="E583" s="43" t="s">
        <v>418</v>
      </c>
      <c r="F583" s="44" t="s">
        <v>419</v>
      </c>
      <c r="G583" s="143">
        <v>2</v>
      </c>
      <c r="H583" s="276">
        <v>30</v>
      </c>
      <c r="I583" s="276">
        <v>30</v>
      </c>
      <c r="J583" s="145">
        <v>40</v>
      </c>
      <c r="K583" s="78">
        <f t="shared" si="55"/>
        <v>1.2</v>
      </c>
      <c r="L583" s="78">
        <f t="shared" si="56"/>
        <v>1.2</v>
      </c>
      <c r="M583" s="45">
        <f t="shared" si="57"/>
        <v>63</v>
      </c>
      <c r="N583" s="398"/>
      <c r="O583" s="382"/>
      <c r="P583" s="376"/>
      <c r="Q583" s="382"/>
      <c r="R583" s="376"/>
      <c r="S583" s="380"/>
      <c r="T583" s="382"/>
      <c r="U583" s="380"/>
      <c r="V583" s="378"/>
      <c r="W583" s="380"/>
      <c r="X583" s="382"/>
      <c r="Y583" s="376"/>
      <c r="Z583" s="384"/>
      <c r="AA583" s="384"/>
      <c r="AB583" s="406"/>
      <c r="AC583" s="391"/>
      <c r="AD583" s="74"/>
    </row>
    <row r="584" spans="1:30" ht="18" customHeight="1">
      <c r="A584" s="81"/>
      <c r="B584" s="62"/>
      <c r="C584" s="98"/>
      <c r="D584" s="42"/>
      <c r="E584" s="43" t="s">
        <v>159</v>
      </c>
      <c r="F584" s="44" t="s">
        <v>427</v>
      </c>
      <c r="G584" s="143">
        <v>2</v>
      </c>
      <c r="H584" s="275">
        <v>30</v>
      </c>
      <c r="I584" s="275">
        <v>60</v>
      </c>
      <c r="J584" s="145">
        <v>40</v>
      </c>
      <c r="K584" s="78">
        <f t="shared" si="55"/>
        <v>1.2</v>
      </c>
      <c r="L584" s="78">
        <f t="shared" si="56"/>
        <v>1.2</v>
      </c>
      <c r="M584" s="45">
        <f t="shared" si="57"/>
        <v>90</v>
      </c>
      <c r="N584" s="398"/>
      <c r="O584" s="382"/>
      <c r="P584" s="376"/>
      <c r="Q584" s="382"/>
      <c r="R584" s="376"/>
      <c r="S584" s="380"/>
      <c r="T584" s="382"/>
      <c r="U584" s="380"/>
      <c r="V584" s="378"/>
      <c r="W584" s="380"/>
      <c r="X584" s="382"/>
      <c r="Y584" s="376"/>
      <c r="Z584" s="384"/>
      <c r="AA584" s="384"/>
      <c r="AB584" s="406"/>
      <c r="AC584" s="391"/>
      <c r="AD584" s="74"/>
    </row>
    <row r="585" spans="1:30" ht="18" customHeight="1">
      <c r="A585" s="94">
        <v>28</v>
      </c>
      <c r="B585" s="82" t="s">
        <v>172</v>
      </c>
      <c r="C585" s="91" t="s">
        <v>173</v>
      </c>
      <c r="D585" s="42">
        <v>71400135502</v>
      </c>
      <c r="E585" s="168" t="s">
        <v>333</v>
      </c>
      <c r="F585" s="44" t="s">
        <v>175</v>
      </c>
      <c r="G585" s="143">
        <v>1</v>
      </c>
      <c r="H585" s="286">
        <v>22</v>
      </c>
      <c r="I585" s="286">
        <v>22</v>
      </c>
      <c r="J585" s="145">
        <v>40</v>
      </c>
      <c r="K585" s="78">
        <f t="shared" si="55"/>
        <v>1.2</v>
      </c>
      <c r="L585" s="78">
        <f t="shared" si="56"/>
        <v>1.2</v>
      </c>
      <c r="M585" s="45">
        <f t="shared" si="57"/>
        <v>46.2</v>
      </c>
      <c r="N585" s="397">
        <v>64.5</v>
      </c>
      <c r="O585" s="381"/>
      <c r="P585" s="375">
        <f>SUM(M585:M593)+N585+O585</f>
        <v>173.7</v>
      </c>
      <c r="Q585" s="381"/>
      <c r="R585" s="375"/>
      <c r="S585" s="379"/>
      <c r="T585" s="381"/>
      <c r="U585" s="379"/>
      <c r="V585" s="377"/>
      <c r="W585" s="379"/>
      <c r="X585" s="381"/>
      <c r="Y585" s="375"/>
      <c r="Z585" s="383"/>
      <c r="AA585" s="383"/>
      <c r="AB585" s="401"/>
      <c r="AC585" s="390">
        <f>P585</f>
        <v>173.7</v>
      </c>
      <c r="AD585" s="74"/>
    </row>
    <row r="586" spans="1:30" ht="18" customHeight="1">
      <c r="A586" s="111"/>
      <c r="B586" s="99"/>
      <c r="C586" s="100"/>
      <c r="D586" s="42"/>
      <c r="E586" s="116" t="s">
        <v>171</v>
      </c>
      <c r="F586" s="70" t="s">
        <v>192</v>
      </c>
      <c r="G586" s="42"/>
      <c r="H586" s="286"/>
      <c r="I586" s="286"/>
      <c r="J586" s="145"/>
      <c r="K586" s="78">
        <f t="shared" si="55"/>
        <v>0</v>
      </c>
      <c r="L586" s="78">
        <f t="shared" si="56"/>
        <v>0</v>
      </c>
      <c r="M586" s="45">
        <f t="shared" si="57"/>
        <v>0</v>
      </c>
      <c r="N586" s="398"/>
      <c r="O586" s="382"/>
      <c r="P586" s="376"/>
      <c r="Q586" s="382"/>
      <c r="R586" s="376"/>
      <c r="S586" s="380"/>
      <c r="T586" s="382"/>
      <c r="U586" s="380"/>
      <c r="V586" s="378"/>
      <c r="W586" s="380"/>
      <c r="X586" s="382"/>
      <c r="Y586" s="376"/>
      <c r="Z586" s="384"/>
      <c r="AA586" s="384"/>
      <c r="AB586" s="406"/>
      <c r="AC586" s="391"/>
      <c r="AD586" s="74"/>
    </row>
    <row r="587" spans="1:30" ht="18" customHeight="1">
      <c r="A587" s="111"/>
      <c r="B587" s="99"/>
      <c r="C587" s="100"/>
      <c r="D587" s="42"/>
      <c r="E587" s="42" t="s">
        <v>275</v>
      </c>
      <c r="F587" s="42" t="s">
        <v>157</v>
      </c>
      <c r="G587" s="42">
        <v>2</v>
      </c>
      <c r="H587" s="286">
        <v>30</v>
      </c>
      <c r="I587" s="286">
        <v>30</v>
      </c>
      <c r="J587" s="145">
        <v>40</v>
      </c>
      <c r="K587" s="78">
        <f t="shared" si="55"/>
        <v>1.2</v>
      </c>
      <c r="L587" s="78">
        <f t="shared" si="56"/>
        <v>1.2</v>
      </c>
      <c r="M587" s="45">
        <f t="shared" si="57"/>
        <v>63</v>
      </c>
      <c r="N587" s="398"/>
      <c r="O587" s="382"/>
      <c r="P587" s="376"/>
      <c r="Q587" s="382"/>
      <c r="R587" s="376"/>
      <c r="S587" s="380"/>
      <c r="T587" s="382"/>
      <c r="U587" s="380"/>
      <c r="V587" s="378"/>
      <c r="W587" s="380"/>
      <c r="X587" s="382"/>
      <c r="Y587" s="376"/>
      <c r="Z587" s="384"/>
      <c r="AA587" s="384"/>
      <c r="AB587" s="406"/>
      <c r="AC587" s="391"/>
      <c r="AD587" s="74"/>
    </row>
    <row r="588" spans="1:30" ht="18" hidden="1" customHeight="1">
      <c r="A588" s="111"/>
      <c r="B588" s="99"/>
      <c r="C588" s="100"/>
      <c r="D588" s="42"/>
      <c r="E588" s="42"/>
      <c r="F588" s="42"/>
      <c r="G588" s="42"/>
      <c r="H588" s="286"/>
      <c r="I588" s="286"/>
      <c r="J588" s="145"/>
      <c r="K588" s="78">
        <f t="shared" si="55"/>
        <v>0</v>
      </c>
      <c r="L588" s="78">
        <f t="shared" si="56"/>
        <v>0</v>
      </c>
      <c r="M588" s="45">
        <f t="shared" si="57"/>
        <v>0</v>
      </c>
      <c r="N588" s="398"/>
      <c r="O588" s="382"/>
      <c r="P588" s="376"/>
      <c r="Q588" s="382"/>
      <c r="R588" s="376"/>
      <c r="S588" s="380"/>
      <c r="T588" s="382"/>
      <c r="U588" s="380"/>
      <c r="V588" s="378"/>
      <c r="W588" s="380"/>
      <c r="X588" s="382"/>
      <c r="Y588" s="376"/>
      <c r="Z588" s="384"/>
      <c r="AA588" s="384"/>
      <c r="AB588" s="406"/>
      <c r="AC588" s="391"/>
      <c r="AD588" s="74"/>
    </row>
    <row r="589" spans="1:30" ht="18" hidden="1" customHeight="1">
      <c r="A589" s="111"/>
      <c r="B589" s="99"/>
      <c r="C589" s="100"/>
      <c r="D589" s="42"/>
      <c r="E589" s="42"/>
      <c r="F589" s="42"/>
      <c r="G589" s="42"/>
      <c r="H589" s="286"/>
      <c r="I589" s="286"/>
      <c r="J589" s="145"/>
      <c r="K589" s="78">
        <f t="shared" si="55"/>
        <v>0</v>
      </c>
      <c r="L589" s="78">
        <f t="shared" si="56"/>
        <v>0</v>
      </c>
      <c r="M589" s="45">
        <f t="shared" si="57"/>
        <v>0</v>
      </c>
      <c r="N589" s="398"/>
      <c r="O589" s="382"/>
      <c r="P589" s="376"/>
      <c r="Q589" s="382"/>
      <c r="R589" s="376"/>
      <c r="S589" s="380"/>
      <c r="T589" s="382"/>
      <c r="U589" s="380"/>
      <c r="V589" s="378"/>
      <c r="W589" s="380"/>
      <c r="X589" s="382"/>
      <c r="Y589" s="376"/>
      <c r="Z589" s="384"/>
      <c r="AA589" s="384"/>
      <c r="AB589" s="406"/>
      <c r="AC589" s="391"/>
      <c r="AD589" s="74"/>
    </row>
    <row r="590" spans="1:30" ht="18" hidden="1" customHeight="1">
      <c r="A590" s="111"/>
      <c r="B590" s="99"/>
      <c r="C590" s="100"/>
      <c r="D590" s="42"/>
      <c r="E590" s="42"/>
      <c r="F590" s="42"/>
      <c r="G590" s="42"/>
      <c r="H590" s="286"/>
      <c r="I590" s="286"/>
      <c r="J590" s="145"/>
      <c r="K590" s="78">
        <f t="shared" si="55"/>
        <v>0</v>
      </c>
      <c r="L590" s="78">
        <f t="shared" si="56"/>
        <v>0</v>
      </c>
      <c r="M590" s="45">
        <f t="shared" si="57"/>
        <v>0</v>
      </c>
      <c r="N590" s="398"/>
      <c r="O590" s="382"/>
      <c r="P590" s="376"/>
      <c r="Q590" s="382"/>
      <c r="R590" s="376"/>
      <c r="S590" s="380"/>
      <c r="T590" s="382"/>
      <c r="U590" s="380"/>
      <c r="V590" s="378"/>
      <c r="W590" s="380"/>
      <c r="X590" s="382"/>
      <c r="Y590" s="376"/>
      <c r="Z590" s="384"/>
      <c r="AA590" s="384"/>
      <c r="AB590" s="406"/>
      <c r="AC590" s="391"/>
      <c r="AD590" s="74"/>
    </row>
    <row r="591" spans="1:30" ht="18" hidden="1" customHeight="1">
      <c r="A591" s="111"/>
      <c r="B591" s="99"/>
      <c r="C591" s="100"/>
      <c r="D591" s="42"/>
      <c r="E591" s="42"/>
      <c r="F591" s="42"/>
      <c r="G591" s="42"/>
      <c r="H591" s="286"/>
      <c r="I591" s="286"/>
      <c r="J591" s="145"/>
      <c r="K591" s="78">
        <f t="shared" si="55"/>
        <v>0</v>
      </c>
      <c r="L591" s="78">
        <f t="shared" si="56"/>
        <v>0</v>
      </c>
      <c r="M591" s="45">
        <f t="shared" si="57"/>
        <v>0</v>
      </c>
      <c r="N591" s="398"/>
      <c r="O591" s="382"/>
      <c r="P591" s="376"/>
      <c r="Q591" s="382"/>
      <c r="R591" s="376"/>
      <c r="S591" s="380"/>
      <c r="T591" s="382"/>
      <c r="U591" s="380"/>
      <c r="V591" s="378"/>
      <c r="W591" s="380"/>
      <c r="X591" s="382"/>
      <c r="Y591" s="376"/>
      <c r="Z591" s="384"/>
      <c r="AA591" s="384"/>
      <c r="AB591" s="406"/>
      <c r="AC591" s="391"/>
      <c r="AD591" s="74"/>
    </row>
    <row r="592" spans="1:30" ht="18" hidden="1" customHeight="1">
      <c r="A592" s="111"/>
      <c r="B592" s="99"/>
      <c r="C592" s="100"/>
      <c r="D592" s="42"/>
      <c r="E592" s="42"/>
      <c r="F592" s="42"/>
      <c r="G592" s="42"/>
      <c r="H592" s="286"/>
      <c r="I592" s="286"/>
      <c r="J592" s="145"/>
      <c r="K592" s="78">
        <f t="shared" si="55"/>
        <v>0</v>
      </c>
      <c r="L592" s="78">
        <f t="shared" si="56"/>
        <v>0</v>
      </c>
      <c r="M592" s="45">
        <f t="shared" si="57"/>
        <v>0</v>
      </c>
      <c r="N592" s="398"/>
      <c r="O592" s="382"/>
      <c r="P592" s="376"/>
      <c r="Q592" s="382"/>
      <c r="R592" s="376"/>
      <c r="S592" s="380"/>
      <c r="T592" s="382"/>
      <c r="U592" s="380"/>
      <c r="V592" s="378"/>
      <c r="W592" s="380"/>
      <c r="X592" s="382"/>
      <c r="Y592" s="376"/>
      <c r="Z592" s="384"/>
      <c r="AA592" s="384"/>
      <c r="AB592" s="406"/>
      <c r="AC592" s="391"/>
      <c r="AD592" s="74"/>
    </row>
    <row r="593" spans="1:30" ht="18" hidden="1" customHeight="1">
      <c r="A593" s="111"/>
      <c r="B593" s="99"/>
      <c r="C593" s="100"/>
      <c r="D593" s="42"/>
      <c r="E593" s="42"/>
      <c r="F593" s="42"/>
      <c r="G593" s="42"/>
      <c r="H593" s="286"/>
      <c r="I593" s="286"/>
      <c r="J593" s="145"/>
      <c r="K593" s="78">
        <f t="shared" si="55"/>
        <v>0</v>
      </c>
      <c r="L593" s="78">
        <f t="shared" si="56"/>
        <v>0</v>
      </c>
      <c r="M593" s="45">
        <f t="shared" si="57"/>
        <v>0</v>
      </c>
      <c r="N593" s="398"/>
      <c r="O593" s="382"/>
      <c r="P593" s="376"/>
      <c r="Q593" s="382"/>
      <c r="R593" s="376"/>
      <c r="S593" s="380"/>
      <c r="T593" s="382"/>
      <c r="U593" s="380"/>
      <c r="V593" s="378"/>
      <c r="W593" s="380"/>
      <c r="X593" s="382"/>
      <c r="Y593" s="376"/>
      <c r="Z593" s="384"/>
      <c r="AA593" s="384"/>
      <c r="AB593" s="406"/>
      <c r="AC593" s="391"/>
      <c r="AD593" s="74"/>
    </row>
    <row r="594" spans="1:30" ht="18" customHeight="1">
      <c r="A594" s="94">
        <v>29</v>
      </c>
      <c r="B594" s="82" t="s">
        <v>217</v>
      </c>
      <c r="C594" s="91" t="s">
        <v>218</v>
      </c>
      <c r="D594" s="42">
        <v>71400119904</v>
      </c>
      <c r="E594" s="42" t="s">
        <v>341</v>
      </c>
      <c r="F594" s="42" t="s">
        <v>342</v>
      </c>
      <c r="G594" s="42">
        <v>1</v>
      </c>
      <c r="H594" s="286">
        <v>60</v>
      </c>
      <c r="I594" s="286">
        <v>30</v>
      </c>
      <c r="J594" s="145">
        <v>45</v>
      </c>
      <c r="K594" s="78">
        <f t="shared" si="55"/>
        <v>1.2</v>
      </c>
      <c r="L594" s="78">
        <f t="shared" si="56"/>
        <v>1.2</v>
      </c>
      <c r="M594" s="45">
        <f t="shared" si="57"/>
        <v>99</v>
      </c>
      <c r="N594" s="397"/>
      <c r="O594" s="381"/>
      <c r="P594" s="375">
        <f>SUM(M594:M603)+N594+O594</f>
        <v>162</v>
      </c>
      <c r="Q594" s="381"/>
      <c r="R594" s="375"/>
      <c r="S594" s="379"/>
      <c r="T594" s="381"/>
      <c r="U594" s="379"/>
      <c r="V594" s="377"/>
      <c r="W594" s="379"/>
      <c r="X594" s="381"/>
      <c r="Y594" s="375"/>
      <c r="Z594" s="383"/>
      <c r="AA594" s="383"/>
      <c r="AB594" s="401"/>
      <c r="AC594" s="390">
        <f t="shared" ref="AC594" si="58">P594</f>
        <v>162</v>
      </c>
      <c r="AD594" s="74"/>
    </row>
    <row r="595" spans="1:30" ht="18" customHeight="1">
      <c r="A595" s="111"/>
      <c r="B595" s="99"/>
      <c r="C595" s="100"/>
      <c r="D595" s="42"/>
      <c r="E595" s="42" t="s">
        <v>276</v>
      </c>
      <c r="F595" s="42" t="s">
        <v>233</v>
      </c>
      <c r="G595" s="42">
        <v>1</v>
      </c>
      <c r="H595" s="286">
        <v>30</v>
      </c>
      <c r="I595" s="286">
        <v>30</v>
      </c>
      <c r="J595" s="145">
        <v>40</v>
      </c>
      <c r="K595" s="78">
        <f t="shared" si="55"/>
        <v>1.2</v>
      </c>
      <c r="L595" s="78">
        <f t="shared" si="56"/>
        <v>1.2</v>
      </c>
      <c r="M595" s="45">
        <f t="shared" si="57"/>
        <v>63</v>
      </c>
      <c r="N595" s="398"/>
      <c r="O595" s="382"/>
      <c r="P595" s="376"/>
      <c r="Q595" s="382"/>
      <c r="R595" s="376"/>
      <c r="S595" s="380"/>
      <c r="T595" s="382"/>
      <c r="U595" s="380"/>
      <c r="V595" s="378"/>
      <c r="W595" s="380"/>
      <c r="X595" s="382"/>
      <c r="Y595" s="376"/>
      <c r="Z595" s="384"/>
      <c r="AA595" s="384"/>
      <c r="AB595" s="406"/>
      <c r="AC595" s="391"/>
      <c r="AD595" s="74"/>
    </row>
    <row r="596" spans="1:30" ht="18" hidden="1" customHeight="1">
      <c r="A596" s="111"/>
      <c r="B596" s="99"/>
      <c r="C596" s="100"/>
      <c r="D596" s="42"/>
      <c r="E596" s="42"/>
      <c r="F596" s="42"/>
      <c r="G596" s="42"/>
      <c r="H596" s="286"/>
      <c r="I596" s="286"/>
      <c r="J596" s="145"/>
      <c r="K596" s="78">
        <f t="shared" si="55"/>
        <v>0</v>
      </c>
      <c r="L596" s="78">
        <f t="shared" si="56"/>
        <v>0</v>
      </c>
      <c r="M596" s="45">
        <f t="shared" si="57"/>
        <v>0</v>
      </c>
      <c r="N596" s="398"/>
      <c r="O596" s="382"/>
      <c r="P596" s="376"/>
      <c r="Q596" s="382"/>
      <c r="R596" s="376"/>
      <c r="S596" s="380"/>
      <c r="T596" s="382"/>
      <c r="U596" s="380"/>
      <c r="V596" s="378"/>
      <c r="W596" s="380"/>
      <c r="X596" s="382"/>
      <c r="Y596" s="376"/>
      <c r="Z596" s="384"/>
      <c r="AA596" s="384"/>
      <c r="AB596" s="406"/>
      <c r="AC596" s="391"/>
      <c r="AD596" s="74"/>
    </row>
    <row r="597" spans="1:30" ht="18" hidden="1" customHeight="1">
      <c r="A597" s="111"/>
      <c r="B597" s="99"/>
      <c r="C597" s="100"/>
      <c r="D597" s="42"/>
      <c r="E597" s="42"/>
      <c r="F597" s="42"/>
      <c r="G597" s="42"/>
      <c r="H597" s="286"/>
      <c r="I597" s="286"/>
      <c r="J597" s="145"/>
      <c r="K597" s="78">
        <f t="shared" si="55"/>
        <v>0</v>
      </c>
      <c r="L597" s="78">
        <f t="shared" si="56"/>
        <v>0</v>
      </c>
      <c r="M597" s="45">
        <f t="shared" si="57"/>
        <v>0</v>
      </c>
      <c r="N597" s="398"/>
      <c r="O597" s="382"/>
      <c r="P597" s="376"/>
      <c r="Q597" s="382"/>
      <c r="R597" s="376"/>
      <c r="S597" s="380"/>
      <c r="T597" s="382"/>
      <c r="U597" s="380"/>
      <c r="V597" s="378"/>
      <c r="W597" s="380"/>
      <c r="X597" s="382"/>
      <c r="Y597" s="376"/>
      <c r="Z597" s="384"/>
      <c r="AA597" s="384"/>
      <c r="AB597" s="406"/>
      <c r="AC597" s="391"/>
      <c r="AD597" s="74"/>
    </row>
    <row r="598" spans="1:30" ht="18" hidden="1" customHeight="1">
      <c r="A598" s="111"/>
      <c r="B598" s="99"/>
      <c r="C598" s="100"/>
      <c r="D598" s="42"/>
      <c r="E598" s="42"/>
      <c r="F598" s="42"/>
      <c r="G598" s="42"/>
      <c r="H598" s="286"/>
      <c r="I598" s="286"/>
      <c r="J598" s="145"/>
      <c r="K598" s="78">
        <f t="shared" si="55"/>
        <v>0</v>
      </c>
      <c r="L598" s="78">
        <f t="shared" si="56"/>
        <v>0</v>
      </c>
      <c r="M598" s="45">
        <f t="shared" si="57"/>
        <v>0</v>
      </c>
      <c r="N598" s="398"/>
      <c r="O598" s="382"/>
      <c r="P598" s="376"/>
      <c r="Q598" s="382"/>
      <c r="R598" s="376"/>
      <c r="S598" s="380"/>
      <c r="T598" s="382"/>
      <c r="U598" s="380"/>
      <c r="V598" s="378"/>
      <c r="W598" s="380"/>
      <c r="X598" s="382"/>
      <c r="Y598" s="376"/>
      <c r="Z598" s="384"/>
      <c r="AA598" s="384"/>
      <c r="AB598" s="406"/>
      <c r="AC598" s="391"/>
      <c r="AD598" s="74"/>
    </row>
    <row r="599" spans="1:30" ht="18" hidden="1" customHeight="1">
      <c r="A599" s="111"/>
      <c r="B599" s="99"/>
      <c r="C599" s="100"/>
      <c r="D599" s="42"/>
      <c r="E599" s="42"/>
      <c r="F599" s="42"/>
      <c r="G599" s="42"/>
      <c r="H599" s="286"/>
      <c r="I599" s="286"/>
      <c r="J599" s="145"/>
      <c r="K599" s="78">
        <f t="shared" si="55"/>
        <v>0</v>
      </c>
      <c r="L599" s="78">
        <f t="shared" si="56"/>
        <v>0</v>
      </c>
      <c r="M599" s="45">
        <f t="shared" si="57"/>
        <v>0</v>
      </c>
      <c r="N599" s="398"/>
      <c r="O599" s="382"/>
      <c r="P599" s="376"/>
      <c r="Q599" s="382"/>
      <c r="R599" s="376"/>
      <c r="S599" s="380"/>
      <c r="T599" s="382"/>
      <c r="U599" s="380"/>
      <c r="V599" s="378"/>
      <c r="W599" s="380"/>
      <c r="X599" s="382"/>
      <c r="Y599" s="376"/>
      <c r="Z599" s="384"/>
      <c r="AA599" s="384"/>
      <c r="AB599" s="406"/>
      <c r="AC599" s="391"/>
      <c r="AD599" s="74"/>
    </row>
    <row r="600" spans="1:30" ht="18" hidden="1" customHeight="1">
      <c r="A600" s="111"/>
      <c r="B600" s="99"/>
      <c r="C600" s="100"/>
      <c r="D600" s="42"/>
      <c r="E600" s="42"/>
      <c r="F600" s="42"/>
      <c r="G600" s="42"/>
      <c r="H600" s="286"/>
      <c r="I600" s="286"/>
      <c r="J600" s="145"/>
      <c r="K600" s="78">
        <f t="shared" si="55"/>
        <v>0</v>
      </c>
      <c r="L600" s="78">
        <f t="shared" si="56"/>
        <v>0</v>
      </c>
      <c r="M600" s="45">
        <f t="shared" si="57"/>
        <v>0</v>
      </c>
      <c r="N600" s="398"/>
      <c r="O600" s="382"/>
      <c r="P600" s="376"/>
      <c r="Q600" s="382"/>
      <c r="R600" s="376"/>
      <c r="S600" s="380"/>
      <c r="T600" s="382"/>
      <c r="U600" s="380"/>
      <c r="V600" s="378"/>
      <c r="W600" s="380"/>
      <c r="X600" s="382"/>
      <c r="Y600" s="376"/>
      <c r="Z600" s="384"/>
      <c r="AA600" s="384"/>
      <c r="AB600" s="406"/>
      <c r="AC600" s="391"/>
      <c r="AD600" s="74"/>
    </row>
    <row r="601" spans="1:30" ht="18" hidden="1" customHeight="1">
      <c r="A601" s="111"/>
      <c r="B601" s="99"/>
      <c r="C601" s="100"/>
      <c r="D601" s="42"/>
      <c r="E601" s="42"/>
      <c r="F601" s="42"/>
      <c r="G601" s="42"/>
      <c r="H601" s="286"/>
      <c r="I601" s="286"/>
      <c r="J601" s="145"/>
      <c r="K601" s="78">
        <f t="shared" si="55"/>
        <v>0</v>
      </c>
      <c r="L601" s="78">
        <f t="shared" si="56"/>
        <v>0</v>
      </c>
      <c r="M601" s="45">
        <f t="shared" si="57"/>
        <v>0</v>
      </c>
      <c r="N601" s="398"/>
      <c r="O601" s="382"/>
      <c r="P601" s="376"/>
      <c r="Q601" s="382"/>
      <c r="R601" s="376"/>
      <c r="S601" s="380"/>
      <c r="T601" s="382"/>
      <c r="U601" s="380"/>
      <c r="V601" s="378"/>
      <c r="W601" s="380"/>
      <c r="X601" s="382"/>
      <c r="Y601" s="376"/>
      <c r="Z601" s="384"/>
      <c r="AA601" s="384"/>
      <c r="AB601" s="406"/>
      <c r="AC601" s="391"/>
      <c r="AD601" s="74"/>
    </row>
    <row r="602" spans="1:30" ht="18" hidden="1" customHeight="1">
      <c r="A602" s="111"/>
      <c r="B602" s="99"/>
      <c r="C602" s="100"/>
      <c r="D602" s="42"/>
      <c r="E602" s="42"/>
      <c r="F602" s="42"/>
      <c r="G602" s="42"/>
      <c r="H602" s="286"/>
      <c r="I602" s="286"/>
      <c r="J602" s="145"/>
      <c r="K602" s="78">
        <f t="shared" si="55"/>
        <v>0</v>
      </c>
      <c r="L602" s="78">
        <f t="shared" si="56"/>
        <v>0</v>
      </c>
      <c r="M602" s="45">
        <f t="shared" si="57"/>
        <v>0</v>
      </c>
      <c r="N602" s="398"/>
      <c r="O602" s="382"/>
      <c r="P602" s="376"/>
      <c r="Q602" s="382"/>
      <c r="R602" s="376"/>
      <c r="S602" s="380"/>
      <c r="T602" s="382"/>
      <c r="U602" s="380"/>
      <c r="V602" s="378"/>
      <c r="W602" s="380"/>
      <c r="X602" s="382"/>
      <c r="Y602" s="376"/>
      <c r="Z602" s="384"/>
      <c r="AA602" s="384"/>
      <c r="AB602" s="406"/>
      <c r="AC602" s="391"/>
      <c r="AD602" s="74"/>
    </row>
    <row r="603" spans="1:30" ht="18" hidden="1" customHeight="1">
      <c r="A603" s="111"/>
      <c r="B603" s="99"/>
      <c r="C603" s="100"/>
      <c r="D603" s="42"/>
      <c r="E603" s="42"/>
      <c r="F603" s="42"/>
      <c r="G603" s="42"/>
      <c r="H603" s="286"/>
      <c r="I603" s="286"/>
      <c r="J603" s="145"/>
      <c r="K603" s="78">
        <f t="shared" si="55"/>
        <v>0</v>
      </c>
      <c r="L603" s="78">
        <f t="shared" si="56"/>
        <v>0</v>
      </c>
      <c r="M603" s="45">
        <f t="shared" si="57"/>
        <v>0</v>
      </c>
      <c r="N603" s="398"/>
      <c r="O603" s="382"/>
      <c r="P603" s="376"/>
      <c r="Q603" s="382"/>
      <c r="R603" s="376"/>
      <c r="S603" s="380"/>
      <c r="T603" s="382"/>
      <c r="U603" s="380"/>
      <c r="V603" s="378"/>
      <c r="W603" s="380"/>
      <c r="X603" s="382"/>
      <c r="Y603" s="376"/>
      <c r="Z603" s="384"/>
      <c r="AA603" s="384"/>
      <c r="AB603" s="406"/>
      <c r="AC603" s="391"/>
      <c r="AD603" s="74"/>
    </row>
    <row r="604" spans="1:30" ht="18" customHeight="1">
      <c r="A604" s="94">
        <v>30</v>
      </c>
      <c r="B604" s="82" t="s">
        <v>301</v>
      </c>
      <c r="C604" s="91" t="s">
        <v>302</v>
      </c>
      <c r="D604" s="42">
        <v>71400119913</v>
      </c>
      <c r="E604" s="42" t="s">
        <v>159</v>
      </c>
      <c r="F604" s="42" t="s">
        <v>303</v>
      </c>
      <c r="G604" s="42" t="s">
        <v>304</v>
      </c>
      <c r="H604" s="286">
        <v>30</v>
      </c>
      <c r="I604" s="286">
        <v>60</v>
      </c>
      <c r="J604" s="145">
        <v>49</v>
      </c>
      <c r="K604" s="78">
        <f t="shared" si="55"/>
        <v>1.2</v>
      </c>
      <c r="L604" s="78">
        <f t="shared" si="56"/>
        <v>1.2</v>
      </c>
      <c r="M604" s="45">
        <f t="shared" si="57"/>
        <v>90</v>
      </c>
      <c r="N604" s="397"/>
      <c r="O604" s="381"/>
      <c r="P604" s="375">
        <f>SUM(M604:M613)+N604+O604</f>
        <v>90</v>
      </c>
      <c r="Q604" s="381"/>
      <c r="R604" s="375"/>
      <c r="S604" s="379"/>
      <c r="T604" s="381"/>
      <c r="U604" s="379"/>
      <c r="V604" s="377"/>
      <c r="W604" s="379"/>
      <c r="X604" s="381"/>
      <c r="Y604" s="375"/>
      <c r="Z604" s="383"/>
      <c r="AA604" s="383"/>
      <c r="AB604" s="401"/>
      <c r="AC604" s="390">
        <f t="shared" ref="AC604" si="59">P604</f>
        <v>90</v>
      </c>
      <c r="AD604" s="74"/>
    </row>
    <row r="605" spans="1:30" ht="18" hidden="1" customHeight="1">
      <c r="A605" s="111"/>
      <c r="B605" s="99"/>
      <c r="C605" s="100"/>
      <c r="D605" s="42"/>
      <c r="E605" s="42"/>
      <c r="F605" s="42"/>
      <c r="G605" s="42"/>
      <c r="H605" s="286"/>
      <c r="I605" s="286"/>
      <c r="J605" s="145"/>
      <c r="K605" s="78">
        <f t="shared" si="55"/>
        <v>0</v>
      </c>
      <c r="L605" s="78">
        <f t="shared" si="56"/>
        <v>0</v>
      </c>
      <c r="M605" s="45">
        <f t="shared" si="57"/>
        <v>0</v>
      </c>
      <c r="N605" s="398"/>
      <c r="O605" s="382"/>
      <c r="P605" s="376"/>
      <c r="Q605" s="382"/>
      <c r="R605" s="376"/>
      <c r="S605" s="380"/>
      <c r="T605" s="382"/>
      <c r="U605" s="380"/>
      <c r="V605" s="378"/>
      <c r="W605" s="380"/>
      <c r="X605" s="382"/>
      <c r="Y605" s="376"/>
      <c r="Z605" s="384"/>
      <c r="AA605" s="384"/>
      <c r="AB605" s="406"/>
      <c r="AC605" s="391"/>
      <c r="AD605" s="74"/>
    </row>
    <row r="606" spans="1:30" ht="18" hidden="1" customHeight="1">
      <c r="A606" s="111"/>
      <c r="B606" s="99"/>
      <c r="C606" s="100"/>
      <c r="D606" s="42"/>
      <c r="E606" s="42"/>
      <c r="F606" s="42"/>
      <c r="G606" s="42"/>
      <c r="H606" s="286"/>
      <c r="I606" s="286"/>
      <c r="J606" s="145"/>
      <c r="K606" s="78">
        <f t="shared" si="55"/>
        <v>0</v>
      </c>
      <c r="L606" s="78">
        <f t="shared" si="56"/>
        <v>0</v>
      </c>
      <c r="M606" s="45">
        <f t="shared" si="57"/>
        <v>0</v>
      </c>
      <c r="N606" s="398"/>
      <c r="O606" s="382"/>
      <c r="P606" s="376"/>
      <c r="Q606" s="382"/>
      <c r="R606" s="376"/>
      <c r="S606" s="380"/>
      <c r="T606" s="382"/>
      <c r="U606" s="380"/>
      <c r="V606" s="378"/>
      <c r="W606" s="380"/>
      <c r="X606" s="382"/>
      <c r="Y606" s="376"/>
      <c r="Z606" s="384"/>
      <c r="AA606" s="384"/>
      <c r="AB606" s="406"/>
      <c r="AC606" s="391"/>
      <c r="AD606" s="74"/>
    </row>
    <row r="607" spans="1:30" ht="18" hidden="1" customHeight="1">
      <c r="A607" s="111"/>
      <c r="B607" s="99"/>
      <c r="C607" s="100"/>
      <c r="D607" s="42"/>
      <c r="E607" s="42"/>
      <c r="F607" s="42"/>
      <c r="G607" s="42"/>
      <c r="H607" s="286"/>
      <c r="I607" s="286"/>
      <c r="J607" s="145"/>
      <c r="K607" s="78">
        <f t="shared" si="55"/>
        <v>0</v>
      </c>
      <c r="L607" s="78">
        <f t="shared" si="56"/>
        <v>0</v>
      </c>
      <c r="M607" s="45">
        <f t="shared" si="57"/>
        <v>0</v>
      </c>
      <c r="N607" s="398"/>
      <c r="O607" s="382"/>
      <c r="P607" s="376"/>
      <c r="Q607" s="382"/>
      <c r="R607" s="376"/>
      <c r="S607" s="380"/>
      <c r="T607" s="382"/>
      <c r="U607" s="380"/>
      <c r="V607" s="378"/>
      <c r="W607" s="380"/>
      <c r="X607" s="382"/>
      <c r="Y607" s="376"/>
      <c r="Z607" s="384"/>
      <c r="AA607" s="384"/>
      <c r="AB607" s="406"/>
      <c r="AC607" s="391"/>
      <c r="AD607" s="74"/>
    </row>
    <row r="608" spans="1:30" ht="18" hidden="1" customHeight="1">
      <c r="A608" s="111"/>
      <c r="B608" s="99"/>
      <c r="C608" s="100"/>
      <c r="D608" s="42"/>
      <c r="E608" s="42"/>
      <c r="F608" s="42"/>
      <c r="G608" s="42"/>
      <c r="H608" s="286"/>
      <c r="I608" s="286"/>
      <c r="J608" s="145"/>
      <c r="K608" s="78">
        <f t="shared" si="55"/>
        <v>0</v>
      </c>
      <c r="L608" s="78">
        <f t="shared" si="56"/>
        <v>0</v>
      </c>
      <c r="M608" s="45">
        <f t="shared" si="57"/>
        <v>0</v>
      </c>
      <c r="N608" s="398"/>
      <c r="O608" s="382"/>
      <c r="P608" s="376"/>
      <c r="Q608" s="382"/>
      <c r="R608" s="376"/>
      <c r="S608" s="380"/>
      <c r="T608" s="382"/>
      <c r="U608" s="380"/>
      <c r="V608" s="378"/>
      <c r="W608" s="380"/>
      <c r="X608" s="382"/>
      <c r="Y608" s="376"/>
      <c r="Z608" s="384"/>
      <c r="AA608" s="384"/>
      <c r="AB608" s="406"/>
      <c r="AC608" s="391"/>
      <c r="AD608" s="74"/>
    </row>
    <row r="609" spans="1:30" ht="18" hidden="1" customHeight="1">
      <c r="A609" s="111"/>
      <c r="B609" s="99"/>
      <c r="C609" s="100"/>
      <c r="D609" s="42"/>
      <c r="E609" s="42"/>
      <c r="F609" s="42"/>
      <c r="G609" s="42"/>
      <c r="H609" s="286"/>
      <c r="I609" s="286"/>
      <c r="J609" s="145"/>
      <c r="K609" s="78">
        <f t="shared" si="55"/>
        <v>0</v>
      </c>
      <c r="L609" s="78">
        <f t="shared" si="56"/>
        <v>0</v>
      </c>
      <c r="M609" s="45">
        <f t="shared" si="57"/>
        <v>0</v>
      </c>
      <c r="N609" s="398"/>
      <c r="O609" s="382"/>
      <c r="P609" s="376"/>
      <c r="Q609" s="382"/>
      <c r="R609" s="376"/>
      <c r="S609" s="380"/>
      <c r="T609" s="382"/>
      <c r="U609" s="380"/>
      <c r="V609" s="378"/>
      <c r="W609" s="380"/>
      <c r="X609" s="382"/>
      <c r="Y609" s="376"/>
      <c r="Z609" s="384"/>
      <c r="AA609" s="384"/>
      <c r="AB609" s="406"/>
      <c r="AC609" s="391"/>
      <c r="AD609" s="74"/>
    </row>
    <row r="610" spans="1:30" ht="18" hidden="1" customHeight="1">
      <c r="A610" s="111"/>
      <c r="B610" s="99"/>
      <c r="C610" s="100"/>
      <c r="D610" s="42"/>
      <c r="E610" s="42"/>
      <c r="F610" s="42"/>
      <c r="G610" s="42"/>
      <c r="H610" s="286"/>
      <c r="I610" s="286"/>
      <c r="J610" s="145"/>
      <c r="K610" s="78">
        <f t="shared" si="55"/>
        <v>0</v>
      </c>
      <c r="L610" s="78">
        <f t="shared" si="56"/>
        <v>0</v>
      </c>
      <c r="M610" s="45">
        <f t="shared" si="57"/>
        <v>0</v>
      </c>
      <c r="N610" s="398"/>
      <c r="O610" s="382"/>
      <c r="P610" s="376"/>
      <c r="Q610" s="382"/>
      <c r="R610" s="376"/>
      <c r="S610" s="380"/>
      <c r="T610" s="382"/>
      <c r="U610" s="380"/>
      <c r="V610" s="378"/>
      <c r="W610" s="380"/>
      <c r="X610" s="382"/>
      <c r="Y610" s="376"/>
      <c r="Z610" s="384"/>
      <c r="AA610" s="384"/>
      <c r="AB610" s="406"/>
      <c r="AC610" s="391"/>
      <c r="AD610" s="74"/>
    </row>
    <row r="611" spans="1:30" ht="18" hidden="1" customHeight="1">
      <c r="A611" s="111"/>
      <c r="B611" s="99"/>
      <c r="C611" s="100"/>
      <c r="D611" s="42"/>
      <c r="E611" s="42"/>
      <c r="F611" s="42"/>
      <c r="G611" s="42"/>
      <c r="H611" s="286"/>
      <c r="I611" s="286"/>
      <c r="J611" s="145"/>
      <c r="K611" s="78">
        <f t="shared" ref="K611:K674" si="60">IF(OR(LEFT(E611,2)="ĐA",LEFT(E611,2)="DA",LEFT(E611,5)="Đồ án",LEFT(E611,5)="Đồán ",LEFT(E611,9)="Sinh hoạt",LEFT(E611,9)="sinh hoạt",LEFT(E611,6)="Cố vấn",LEFT(E611,6)="cố vấn",LEFT(E611,4)="cvht",LEFT(E611,4)="CVHT",LEFT(E611,4)="shcn",LEFT(E611,4)="SHCN"),0,(IF(AND(H611&gt;0,J611&gt;0),IF(J611&gt;60,1.3,IF(J611&gt;35,1.2,1)),0)))</f>
        <v>0</v>
      </c>
      <c r="L611" s="78">
        <f t="shared" ref="L611:L674" si="61">IF(OR(LEFT(E611,2)="ĐA",LEFT(E611,2)="DA",LEFT(E611,5)="Đồ án",LEFT(E611,5)="Đồán "),0,IF(AND(J611&gt;0,I611&gt;0),IF(AND(OR(LEFT(E611,4)="GDQP",LEFT(E611,4)="gdqp",LEFT(E611,19)="Giáo dục quốc phòng"),J611&gt;50),1.3,IF(J611&gt;35,1.2,IF(J611&gt;29,1.1,1))),0))</f>
        <v>0</v>
      </c>
      <c r="M611" s="45">
        <f t="shared" ref="M611:M674" si="62">ROUND(IF(OR(LEFT(E611,2)="ĐA",LEFT(E611,2)="DA",LEFT(E611,5)="Đồ án",LEFT(E611,5)="Đồán "),J611*0.5,(IF(H611&gt;0,H611*K611,"0")+IF(I611&gt;0,(I611*0.75)*L611,"0"))),1)</f>
        <v>0</v>
      </c>
      <c r="N611" s="398"/>
      <c r="O611" s="382"/>
      <c r="P611" s="376"/>
      <c r="Q611" s="382"/>
      <c r="R611" s="376"/>
      <c r="S611" s="380"/>
      <c r="T611" s="382"/>
      <c r="U611" s="380"/>
      <c r="V611" s="378"/>
      <c r="W611" s="380"/>
      <c r="X611" s="382"/>
      <c r="Y611" s="376"/>
      <c r="Z611" s="384"/>
      <c r="AA611" s="384"/>
      <c r="AB611" s="406"/>
      <c r="AC611" s="391"/>
      <c r="AD611" s="74"/>
    </row>
    <row r="612" spans="1:30" ht="18" hidden="1" customHeight="1">
      <c r="A612" s="111"/>
      <c r="B612" s="99"/>
      <c r="C612" s="100"/>
      <c r="D612" s="42"/>
      <c r="E612" s="42"/>
      <c r="F612" s="42"/>
      <c r="G612" s="42"/>
      <c r="H612" s="286"/>
      <c r="I612" s="286"/>
      <c r="J612" s="145"/>
      <c r="K612" s="78">
        <f t="shared" si="60"/>
        <v>0</v>
      </c>
      <c r="L612" s="78">
        <f t="shared" si="61"/>
        <v>0</v>
      </c>
      <c r="M612" s="45">
        <f t="shared" si="62"/>
        <v>0</v>
      </c>
      <c r="N612" s="398"/>
      <c r="O612" s="382"/>
      <c r="P612" s="376"/>
      <c r="Q612" s="382"/>
      <c r="R612" s="376"/>
      <c r="S612" s="380"/>
      <c r="T612" s="382"/>
      <c r="U612" s="380"/>
      <c r="V612" s="378"/>
      <c r="W612" s="380"/>
      <c r="X612" s="382"/>
      <c r="Y612" s="376"/>
      <c r="Z612" s="384"/>
      <c r="AA612" s="384"/>
      <c r="AB612" s="406"/>
      <c r="AC612" s="391"/>
      <c r="AD612" s="74"/>
    </row>
    <row r="613" spans="1:30" ht="18" hidden="1" customHeight="1">
      <c r="A613" s="111"/>
      <c r="B613" s="99"/>
      <c r="C613" s="100"/>
      <c r="D613" s="42"/>
      <c r="E613" s="42"/>
      <c r="F613" s="42"/>
      <c r="G613" s="42"/>
      <c r="H613" s="286"/>
      <c r="I613" s="286"/>
      <c r="J613" s="145"/>
      <c r="K613" s="78">
        <f t="shared" si="60"/>
        <v>0</v>
      </c>
      <c r="L613" s="78">
        <f t="shared" si="61"/>
        <v>0</v>
      </c>
      <c r="M613" s="45">
        <f t="shared" si="62"/>
        <v>0</v>
      </c>
      <c r="N613" s="398"/>
      <c r="O613" s="382"/>
      <c r="P613" s="376"/>
      <c r="Q613" s="382"/>
      <c r="R613" s="376"/>
      <c r="S613" s="380"/>
      <c r="T613" s="382"/>
      <c r="U613" s="380"/>
      <c r="V613" s="378"/>
      <c r="W613" s="380"/>
      <c r="X613" s="382"/>
      <c r="Y613" s="376"/>
      <c r="Z613" s="384"/>
      <c r="AA613" s="384"/>
      <c r="AB613" s="406"/>
      <c r="AC613" s="391"/>
      <c r="AD613" s="74"/>
    </row>
    <row r="614" spans="1:30" ht="18" customHeight="1">
      <c r="A614" s="94">
        <v>31</v>
      </c>
      <c r="B614" s="82" t="s">
        <v>219</v>
      </c>
      <c r="C614" s="91" t="s">
        <v>43</v>
      </c>
      <c r="D614" s="42"/>
      <c r="E614" s="43" t="s">
        <v>159</v>
      </c>
      <c r="F614" s="44" t="s">
        <v>423</v>
      </c>
      <c r="G614" s="143">
        <v>2</v>
      </c>
      <c r="H614" s="275">
        <v>30</v>
      </c>
      <c r="I614" s="275">
        <v>60</v>
      </c>
      <c r="J614" s="145">
        <v>40</v>
      </c>
      <c r="K614" s="78">
        <f t="shared" si="60"/>
        <v>1.2</v>
      </c>
      <c r="L614" s="78">
        <f t="shared" si="61"/>
        <v>1.2</v>
      </c>
      <c r="M614" s="45">
        <f t="shared" si="62"/>
        <v>90</v>
      </c>
      <c r="N614" s="397">
        <v>64.5</v>
      </c>
      <c r="O614" s="381"/>
      <c r="P614" s="375">
        <f>SUM(M614:M623)+N614+O614</f>
        <v>154.5</v>
      </c>
      <c r="Q614" s="381"/>
      <c r="R614" s="375"/>
      <c r="S614" s="379"/>
      <c r="T614" s="381"/>
      <c r="U614" s="379"/>
      <c r="V614" s="377"/>
      <c r="W614" s="379"/>
      <c r="X614" s="381"/>
      <c r="Y614" s="375"/>
      <c r="Z614" s="383"/>
      <c r="AA614" s="383"/>
      <c r="AB614" s="401"/>
      <c r="AC614" s="390">
        <f t="shared" ref="AC614" si="63">P614</f>
        <v>154.5</v>
      </c>
      <c r="AD614" s="74"/>
    </row>
    <row r="615" spans="1:30" ht="18" customHeight="1">
      <c r="A615" s="111"/>
      <c r="B615" s="99"/>
      <c r="C615" s="100"/>
      <c r="D615" s="42"/>
      <c r="E615" s="116" t="s">
        <v>171</v>
      </c>
      <c r="F615" s="42" t="s">
        <v>331</v>
      </c>
      <c r="G615" s="42"/>
      <c r="H615" s="286"/>
      <c r="I615" s="286"/>
      <c r="J615" s="145"/>
      <c r="K615" s="78">
        <f t="shared" si="60"/>
        <v>0</v>
      </c>
      <c r="L615" s="78">
        <f t="shared" si="61"/>
        <v>0</v>
      </c>
      <c r="M615" s="45">
        <f t="shared" si="62"/>
        <v>0</v>
      </c>
      <c r="N615" s="398"/>
      <c r="O615" s="382"/>
      <c r="P615" s="376"/>
      <c r="Q615" s="382"/>
      <c r="R615" s="376"/>
      <c r="S615" s="380"/>
      <c r="T615" s="382"/>
      <c r="U615" s="380"/>
      <c r="V615" s="378"/>
      <c r="W615" s="380"/>
      <c r="X615" s="382"/>
      <c r="Y615" s="376"/>
      <c r="Z615" s="384"/>
      <c r="AA615" s="384"/>
      <c r="AB615" s="406"/>
      <c r="AC615" s="391"/>
      <c r="AD615" s="74"/>
    </row>
    <row r="616" spans="1:30" ht="18" hidden="1" customHeight="1">
      <c r="A616" s="111"/>
      <c r="B616" s="99"/>
      <c r="C616" s="100"/>
      <c r="D616" s="42"/>
      <c r="E616" s="42"/>
      <c r="F616" s="42"/>
      <c r="G616" s="42"/>
      <c r="H616" s="286"/>
      <c r="I616" s="286"/>
      <c r="J616" s="145"/>
      <c r="K616" s="78">
        <f t="shared" si="60"/>
        <v>0</v>
      </c>
      <c r="L616" s="78">
        <f t="shared" si="61"/>
        <v>0</v>
      </c>
      <c r="M616" s="45">
        <f t="shared" si="62"/>
        <v>0</v>
      </c>
      <c r="N616" s="398"/>
      <c r="O616" s="382"/>
      <c r="P616" s="376"/>
      <c r="Q616" s="382"/>
      <c r="R616" s="376"/>
      <c r="S616" s="380"/>
      <c r="T616" s="382"/>
      <c r="U616" s="380"/>
      <c r="V616" s="378"/>
      <c r="W616" s="380"/>
      <c r="X616" s="382"/>
      <c r="Y616" s="376"/>
      <c r="Z616" s="384"/>
      <c r="AA616" s="384"/>
      <c r="AB616" s="406"/>
      <c r="AC616" s="391"/>
      <c r="AD616" s="74"/>
    </row>
    <row r="617" spans="1:30" ht="20.25" hidden="1" customHeight="1">
      <c r="A617" s="111"/>
      <c r="B617" s="99"/>
      <c r="C617" s="100"/>
      <c r="D617" s="42"/>
      <c r="E617" s="42"/>
      <c r="F617" s="42"/>
      <c r="G617" s="42"/>
      <c r="H617" s="286"/>
      <c r="I617" s="286"/>
      <c r="J617" s="145"/>
      <c r="K617" s="78">
        <f t="shared" si="60"/>
        <v>0</v>
      </c>
      <c r="L617" s="78">
        <f t="shared" si="61"/>
        <v>0</v>
      </c>
      <c r="M617" s="45">
        <f t="shared" si="62"/>
        <v>0</v>
      </c>
      <c r="N617" s="398"/>
      <c r="O617" s="382"/>
      <c r="P617" s="376"/>
      <c r="Q617" s="382"/>
      <c r="R617" s="376"/>
      <c r="S617" s="380"/>
      <c r="T617" s="382"/>
      <c r="U617" s="380"/>
      <c r="V617" s="378"/>
      <c r="W617" s="380"/>
      <c r="X617" s="382"/>
      <c r="Y617" s="376"/>
      <c r="Z617" s="384"/>
      <c r="AA617" s="384"/>
      <c r="AB617" s="406"/>
      <c r="AC617" s="391"/>
      <c r="AD617" s="74"/>
    </row>
    <row r="618" spans="1:30" ht="18" hidden="1" customHeight="1">
      <c r="A618" s="111"/>
      <c r="B618" s="99"/>
      <c r="C618" s="100"/>
      <c r="D618" s="42"/>
      <c r="E618" s="42"/>
      <c r="F618" s="42"/>
      <c r="G618" s="42"/>
      <c r="H618" s="286"/>
      <c r="I618" s="286"/>
      <c r="J618" s="145"/>
      <c r="K618" s="78">
        <f t="shared" si="60"/>
        <v>0</v>
      </c>
      <c r="L618" s="78">
        <f t="shared" si="61"/>
        <v>0</v>
      </c>
      <c r="M618" s="45">
        <f t="shared" si="62"/>
        <v>0</v>
      </c>
      <c r="N618" s="398"/>
      <c r="O618" s="382"/>
      <c r="P618" s="376"/>
      <c r="Q618" s="382"/>
      <c r="R618" s="376"/>
      <c r="S618" s="380"/>
      <c r="T618" s="382"/>
      <c r="U618" s="380"/>
      <c r="V618" s="378"/>
      <c r="W618" s="380"/>
      <c r="X618" s="382"/>
      <c r="Y618" s="376"/>
      <c r="Z618" s="384"/>
      <c r="AA618" s="384"/>
      <c r="AB618" s="406"/>
      <c r="AC618" s="391"/>
      <c r="AD618" s="74"/>
    </row>
    <row r="619" spans="1:30" ht="18" hidden="1" customHeight="1">
      <c r="A619" s="111"/>
      <c r="B619" s="99"/>
      <c r="C619" s="100"/>
      <c r="D619" s="42"/>
      <c r="E619" s="42"/>
      <c r="F619" s="42"/>
      <c r="G619" s="42"/>
      <c r="H619" s="286"/>
      <c r="I619" s="286"/>
      <c r="J619" s="145"/>
      <c r="K619" s="78">
        <f t="shared" si="60"/>
        <v>0</v>
      </c>
      <c r="L619" s="78">
        <f t="shared" si="61"/>
        <v>0</v>
      </c>
      <c r="M619" s="45">
        <f t="shared" si="62"/>
        <v>0</v>
      </c>
      <c r="N619" s="398"/>
      <c r="O619" s="382"/>
      <c r="P619" s="376"/>
      <c r="Q619" s="382"/>
      <c r="R619" s="376"/>
      <c r="S619" s="380"/>
      <c r="T619" s="382"/>
      <c r="U619" s="380"/>
      <c r="V619" s="378"/>
      <c r="W619" s="380"/>
      <c r="X619" s="382"/>
      <c r="Y619" s="376"/>
      <c r="Z619" s="384"/>
      <c r="AA619" s="384"/>
      <c r="AB619" s="406"/>
      <c r="AC619" s="391"/>
      <c r="AD619" s="74"/>
    </row>
    <row r="620" spans="1:30" ht="18" hidden="1" customHeight="1">
      <c r="A620" s="111"/>
      <c r="B620" s="99"/>
      <c r="C620" s="100"/>
      <c r="D620" s="42"/>
      <c r="E620" s="42"/>
      <c r="F620" s="42"/>
      <c r="G620" s="42"/>
      <c r="H620" s="286"/>
      <c r="I620" s="286"/>
      <c r="J620" s="145"/>
      <c r="K620" s="78">
        <f t="shared" si="60"/>
        <v>0</v>
      </c>
      <c r="L620" s="78">
        <f t="shared" si="61"/>
        <v>0</v>
      </c>
      <c r="M620" s="45">
        <f t="shared" si="62"/>
        <v>0</v>
      </c>
      <c r="N620" s="398"/>
      <c r="O620" s="382"/>
      <c r="P620" s="376"/>
      <c r="Q620" s="382"/>
      <c r="R620" s="376"/>
      <c r="S620" s="380"/>
      <c r="T620" s="382"/>
      <c r="U620" s="380"/>
      <c r="V620" s="378"/>
      <c r="W620" s="380"/>
      <c r="X620" s="382"/>
      <c r="Y620" s="376"/>
      <c r="Z620" s="384"/>
      <c r="AA620" s="384"/>
      <c r="AB620" s="406"/>
      <c r="AC620" s="391"/>
      <c r="AD620" s="74"/>
    </row>
    <row r="621" spans="1:30" ht="18" hidden="1" customHeight="1">
      <c r="A621" s="111"/>
      <c r="B621" s="99"/>
      <c r="C621" s="100"/>
      <c r="D621" s="42"/>
      <c r="E621" s="42"/>
      <c r="F621" s="42"/>
      <c r="G621" s="42"/>
      <c r="H621" s="286"/>
      <c r="I621" s="286"/>
      <c r="J621" s="145"/>
      <c r="K621" s="78">
        <f t="shared" si="60"/>
        <v>0</v>
      </c>
      <c r="L621" s="78">
        <f t="shared" si="61"/>
        <v>0</v>
      </c>
      <c r="M621" s="45">
        <f t="shared" si="62"/>
        <v>0</v>
      </c>
      <c r="N621" s="398"/>
      <c r="O621" s="382"/>
      <c r="P621" s="376"/>
      <c r="Q621" s="382"/>
      <c r="R621" s="376"/>
      <c r="S621" s="380"/>
      <c r="T621" s="382"/>
      <c r="U621" s="380"/>
      <c r="V621" s="378"/>
      <c r="W621" s="380"/>
      <c r="X621" s="382"/>
      <c r="Y621" s="376"/>
      <c r="Z621" s="384"/>
      <c r="AA621" s="384"/>
      <c r="AB621" s="406"/>
      <c r="AC621" s="391"/>
      <c r="AD621" s="74"/>
    </row>
    <row r="622" spans="1:30" ht="18" hidden="1" customHeight="1">
      <c r="A622" s="111"/>
      <c r="B622" s="99"/>
      <c r="C622" s="100"/>
      <c r="D622" s="42"/>
      <c r="E622" s="42"/>
      <c r="F622" s="42"/>
      <c r="G622" s="42"/>
      <c r="H622" s="286"/>
      <c r="I622" s="286"/>
      <c r="J622" s="145"/>
      <c r="K622" s="78">
        <f t="shared" si="60"/>
        <v>0</v>
      </c>
      <c r="L622" s="78">
        <f t="shared" si="61"/>
        <v>0</v>
      </c>
      <c r="M622" s="45">
        <f t="shared" si="62"/>
        <v>0</v>
      </c>
      <c r="N622" s="398"/>
      <c r="O622" s="382"/>
      <c r="P622" s="376"/>
      <c r="Q622" s="382"/>
      <c r="R622" s="376"/>
      <c r="S622" s="380"/>
      <c r="T622" s="382"/>
      <c r="U622" s="380"/>
      <c r="V622" s="378"/>
      <c r="W622" s="380"/>
      <c r="X622" s="382"/>
      <c r="Y622" s="376"/>
      <c r="Z622" s="384"/>
      <c r="AA622" s="384"/>
      <c r="AB622" s="406"/>
      <c r="AC622" s="391"/>
      <c r="AD622" s="74"/>
    </row>
    <row r="623" spans="1:30" ht="18" hidden="1" customHeight="1">
      <c r="A623" s="111"/>
      <c r="B623" s="99"/>
      <c r="C623" s="100"/>
      <c r="D623" s="42"/>
      <c r="E623" s="42"/>
      <c r="F623" s="42"/>
      <c r="G623" s="42"/>
      <c r="H623" s="286"/>
      <c r="I623" s="286"/>
      <c r="J623" s="145"/>
      <c r="K623" s="78">
        <f t="shared" si="60"/>
        <v>0</v>
      </c>
      <c r="L623" s="78">
        <f t="shared" si="61"/>
        <v>0</v>
      </c>
      <c r="M623" s="45">
        <f t="shared" si="62"/>
        <v>0</v>
      </c>
      <c r="N623" s="398"/>
      <c r="O623" s="382"/>
      <c r="P623" s="376"/>
      <c r="Q623" s="382"/>
      <c r="R623" s="376"/>
      <c r="S623" s="380"/>
      <c r="T623" s="382"/>
      <c r="U623" s="380"/>
      <c r="V623" s="378"/>
      <c r="W623" s="380"/>
      <c r="X623" s="382"/>
      <c r="Y623" s="376"/>
      <c r="Z623" s="384"/>
      <c r="AA623" s="384"/>
      <c r="AB623" s="406"/>
      <c r="AC623" s="391"/>
      <c r="AD623" s="74"/>
    </row>
    <row r="624" spans="1:30" ht="18" customHeight="1">
      <c r="A624" s="94">
        <v>32</v>
      </c>
      <c r="B624" s="147" t="s">
        <v>210</v>
      </c>
      <c r="C624" s="148" t="s">
        <v>211</v>
      </c>
      <c r="D624" s="149">
        <v>20200013101</v>
      </c>
      <c r="E624" s="150" t="s">
        <v>212</v>
      </c>
      <c r="F624" s="151" t="s">
        <v>195</v>
      </c>
      <c r="G624" s="152">
        <v>1</v>
      </c>
      <c r="H624" s="287">
        <v>30</v>
      </c>
      <c r="I624" s="287"/>
      <c r="J624" s="334">
        <v>55</v>
      </c>
      <c r="K624" s="78">
        <f t="shared" si="60"/>
        <v>1.2</v>
      </c>
      <c r="L624" s="78">
        <f t="shared" si="61"/>
        <v>0</v>
      </c>
      <c r="M624" s="45">
        <f t="shared" si="62"/>
        <v>36</v>
      </c>
      <c r="N624" s="387">
        <v>64.5</v>
      </c>
      <c r="O624" s="387"/>
      <c r="P624" s="375">
        <f>SUM(M624:M633)+N624+O624</f>
        <v>136.5</v>
      </c>
      <c r="Q624" s="381"/>
      <c r="R624" s="375"/>
      <c r="S624" s="385"/>
      <c r="T624" s="387"/>
      <c r="U624" s="385"/>
      <c r="V624" s="387"/>
      <c r="W624" s="385"/>
      <c r="X624" s="387"/>
      <c r="Y624" s="375"/>
      <c r="Z624" s="383"/>
      <c r="AA624" s="383"/>
      <c r="AB624" s="401"/>
      <c r="AC624" s="390">
        <f>P624</f>
        <v>136.5</v>
      </c>
      <c r="AD624" s="74"/>
    </row>
    <row r="625" spans="1:30" ht="18" customHeight="1">
      <c r="A625" s="111"/>
      <c r="B625" s="159"/>
      <c r="C625" s="160"/>
      <c r="D625" s="149"/>
      <c r="E625" s="116" t="s">
        <v>171</v>
      </c>
      <c r="F625" s="167" t="s">
        <v>183</v>
      </c>
      <c r="G625" s="152"/>
      <c r="H625" s="287"/>
      <c r="I625" s="287"/>
      <c r="J625" s="334"/>
      <c r="K625" s="78">
        <f t="shared" si="60"/>
        <v>0</v>
      </c>
      <c r="L625" s="78">
        <f t="shared" si="61"/>
        <v>0</v>
      </c>
      <c r="M625" s="45">
        <f t="shared" si="62"/>
        <v>0</v>
      </c>
      <c r="N625" s="388"/>
      <c r="O625" s="388"/>
      <c r="P625" s="376"/>
      <c r="Q625" s="382"/>
      <c r="R625" s="376"/>
      <c r="S625" s="386"/>
      <c r="T625" s="388"/>
      <c r="U625" s="386"/>
      <c r="V625" s="388"/>
      <c r="W625" s="386"/>
      <c r="X625" s="388"/>
      <c r="Y625" s="376"/>
      <c r="Z625" s="384"/>
      <c r="AA625" s="384"/>
      <c r="AB625" s="406"/>
      <c r="AC625" s="391"/>
      <c r="AD625" s="74"/>
    </row>
    <row r="626" spans="1:30" ht="18" customHeight="1">
      <c r="A626" s="111"/>
      <c r="B626" s="159"/>
      <c r="C626" s="160"/>
      <c r="D626" s="149"/>
      <c r="E626" s="150" t="s">
        <v>212</v>
      </c>
      <c r="F626" s="184" t="s">
        <v>361</v>
      </c>
      <c r="G626" s="152">
        <v>1</v>
      </c>
      <c r="H626" s="287">
        <v>30</v>
      </c>
      <c r="I626" s="287"/>
      <c r="J626" s="334">
        <v>55</v>
      </c>
      <c r="K626" s="78">
        <f t="shared" si="60"/>
        <v>1.2</v>
      </c>
      <c r="L626" s="78">
        <f t="shared" si="61"/>
        <v>0</v>
      </c>
      <c r="M626" s="45">
        <f t="shared" si="62"/>
        <v>36</v>
      </c>
      <c r="N626" s="388"/>
      <c r="O626" s="388"/>
      <c r="P626" s="376"/>
      <c r="Q626" s="382"/>
      <c r="R626" s="376"/>
      <c r="S626" s="386"/>
      <c r="T626" s="388"/>
      <c r="U626" s="386"/>
      <c r="V626" s="388"/>
      <c r="W626" s="386"/>
      <c r="X626" s="388"/>
      <c r="Y626" s="376"/>
      <c r="Z626" s="384"/>
      <c r="AA626" s="384"/>
      <c r="AB626" s="406"/>
      <c r="AC626" s="391"/>
      <c r="AD626" s="74"/>
    </row>
    <row r="627" spans="1:30" ht="18" hidden="1" customHeight="1">
      <c r="A627" s="111"/>
      <c r="B627" s="159"/>
      <c r="C627" s="160"/>
      <c r="D627" s="149"/>
      <c r="E627" s="150"/>
      <c r="F627" s="151"/>
      <c r="G627" s="152"/>
      <c r="H627" s="287"/>
      <c r="I627" s="287"/>
      <c r="J627" s="334"/>
      <c r="K627" s="78">
        <f t="shared" si="60"/>
        <v>0</v>
      </c>
      <c r="L627" s="78">
        <f t="shared" si="61"/>
        <v>0</v>
      </c>
      <c r="M627" s="45">
        <f t="shared" si="62"/>
        <v>0</v>
      </c>
      <c r="N627" s="388"/>
      <c r="O627" s="388"/>
      <c r="P627" s="376"/>
      <c r="Q627" s="382"/>
      <c r="R627" s="376"/>
      <c r="S627" s="386"/>
      <c r="T627" s="388"/>
      <c r="U627" s="386"/>
      <c r="V627" s="388"/>
      <c r="W627" s="386"/>
      <c r="X627" s="388"/>
      <c r="Y627" s="376"/>
      <c r="Z627" s="384"/>
      <c r="AA627" s="384"/>
      <c r="AB627" s="406"/>
      <c r="AC627" s="391"/>
      <c r="AD627" s="74"/>
    </row>
    <row r="628" spans="1:30" ht="18" hidden="1" customHeight="1">
      <c r="A628" s="111"/>
      <c r="B628" s="159"/>
      <c r="C628" s="160"/>
      <c r="D628" s="149"/>
      <c r="E628" s="150"/>
      <c r="F628" s="151"/>
      <c r="G628" s="152"/>
      <c r="H628" s="287"/>
      <c r="I628" s="287"/>
      <c r="J628" s="334"/>
      <c r="K628" s="78">
        <f t="shared" si="60"/>
        <v>0</v>
      </c>
      <c r="L628" s="78">
        <f t="shared" si="61"/>
        <v>0</v>
      </c>
      <c r="M628" s="45">
        <f t="shared" si="62"/>
        <v>0</v>
      </c>
      <c r="N628" s="388"/>
      <c r="O628" s="388"/>
      <c r="P628" s="376"/>
      <c r="Q628" s="382"/>
      <c r="R628" s="376"/>
      <c r="S628" s="386"/>
      <c r="T628" s="388"/>
      <c r="U628" s="386"/>
      <c r="V628" s="388"/>
      <c r="W628" s="386"/>
      <c r="X628" s="388"/>
      <c r="Y628" s="376"/>
      <c r="Z628" s="384"/>
      <c r="AA628" s="384"/>
      <c r="AB628" s="406"/>
      <c r="AC628" s="391"/>
      <c r="AD628" s="74"/>
    </row>
    <row r="629" spans="1:30" ht="18" hidden="1" customHeight="1">
      <c r="A629" s="111"/>
      <c r="B629" s="159"/>
      <c r="C629" s="160"/>
      <c r="D629" s="149"/>
      <c r="E629" s="150"/>
      <c r="F629" s="151"/>
      <c r="G629" s="152"/>
      <c r="H629" s="287"/>
      <c r="I629" s="287"/>
      <c r="J629" s="334"/>
      <c r="K629" s="78">
        <f t="shared" si="60"/>
        <v>0</v>
      </c>
      <c r="L629" s="78">
        <f t="shared" si="61"/>
        <v>0</v>
      </c>
      <c r="M629" s="45">
        <f t="shared" si="62"/>
        <v>0</v>
      </c>
      <c r="N629" s="388"/>
      <c r="O629" s="388"/>
      <c r="P629" s="376"/>
      <c r="Q629" s="382"/>
      <c r="R629" s="376"/>
      <c r="S629" s="386"/>
      <c r="T629" s="388"/>
      <c r="U629" s="386"/>
      <c r="V629" s="388"/>
      <c r="W629" s="386"/>
      <c r="X629" s="388"/>
      <c r="Y629" s="376"/>
      <c r="Z629" s="384"/>
      <c r="AA629" s="384"/>
      <c r="AB629" s="406"/>
      <c r="AC629" s="391"/>
      <c r="AD629" s="74"/>
    </row>
    <row r="630" spans="1:30" ht="18" hidden="1" customHeight="1">
      <c r="A630" s="111"/>
      <c r="B630" s="159"/>
      <c r="C630" s="160"/>
      <c r="D630" s="149"/>
      <c r="E630" s="150"/>
      <c r="F630" s="151"/>
      <c r="G630" s="152"/>
      <c r="H630" s="287"/>
      <c r="I630" s="287"/>
      <c r="J630" s="334"/>
      <c r="K630" s="78">
        <f t="shared" si="60"/>
        <v>0</v>
      </c>
      <c r="L630" s="78">
        <f t="shared" si="61"/>
        <v>0</v>
      </c>
      <c r="M630" s="45">
        <f t="shared" si="62"/>
        <v>0</v>
      </c>
      <c r="N630" s="388"/>
      <c r="O630" s="388"/>
      <c r="P630" s="376"/>
      <c r="Q630" s="382"/>
      <c r="R630" s="376"/>
      <c r="S630" s="386"/>
      <c r="T630" s="388"/>
      <c r="U630" s="386"/>
      <c r="V630" s="388"/>
      <c r="W630" s="386"/>
      <c r="X630" s="388"/>
      <c r="Y630" s="376"/>
      <c r="Z630" s="384"/>
      <c r="AA630" s="384"/>
      <c r="AB630" s="406"/>
      <c r="AC630" s="391"/>
      <c r="AD630" s="74"/>
    </row>
    <row r="631" spans="1:30" ht="18" hidden="1" customHeight="1">
      <c r="A631" s="111"/>
      <c r="B631" s="159"/>
      <c r="C631" s="160"/>
      <c r="D631" s="149"/>
      <c r="E631" s="150"/>
      <c r="F631" s="151"/>
      <c r="G631" s="152"/>
      <c r="H631" s="287"/>
      <c r="I631" s="287"/>
      <c r="J631" s="334"/>
      <c r="K631" s="78">
        <f t="shared" si="60"/>
        <v>0</v>
      </c>
      <c r="L631" s="78">
        <f t="shared" si="61"/>
        <v>0</v>
      </c>
      <c r="M631" s="45">
        <f t="shared" si="62"/>
        <v>0</v>
      </c>
      <c r="N631" s="388"/>
      <c r="O631" s="388"/>
      <c r="P631" s="376"/>
      <c r="Q631" s="382"/>
      <c r="R631" s="376"/>
      <c r="S631" s="386"/>
      <c r="T631" s="388"/>
      <c r="U631" s="386"/>
      <c r="V631" s="388"/>
      <c r="W631" s="386"/>
      <c r="X631" s="388"/>
      <c r="Y631" s="376"/>
      <c r="Z631" s="384"/>
      <c r="AA631" s="384"/>
      <c r="AB631" s="406"/>
      <c r="AC631" s="391"/>
      <c r="AD631" s="74"/>
    </row>
    <row r="632" spans="1:30" ht="18" hidden="1" customHeight="1">
      <c r="A632" s="111"/>
      <c r="B632" s="159"/>
      <c r="C632" s="160"/>
      <c r="D632" s="149"/>
      <c r="E632" s="150"/>
      <c r="F632" s="151"/>
      <c r="G632" s="152"/>
      <c r="H632" s="287"/>
      <c r="I632" s="287"/>
      <c r="J632" s="334"/>
      <c r="K632" s="78">
        <f t="shared" si="60"/>
        <v>0</v>
      </c>
      <c r="L632" s="78">
        <f t="shared" si="61"/>
        <v>0</v>
      </c>
      <c r="M632" s="45">
        <f t="shared" si="62"/>
        <v>0</v>
      </c>
      <c r="N632" s="388"/>
      <c r="O632" s="388"/>
      <c r="P632" s="376"/>
      <c r="Q632" s="382"/>
      <c r="R632" s="376"/>
      <c r="S632" s="386"/>
      <c r="T632" s="388"/>
      <c r="U632" s="386"/>
      <c r="V632" s="388"/>
      <c r="W632" s="386"/>
      <c r="X632" s="388"/>
      <c r="Y632" s="376"/>
      <c r="Z632" s="384"/>
      <c r="AA632" s="384"/>
      <c r="AB632" s="406"/>
      <c r="AC632" s="391"/>
      <c r="AD632" s="74"/>
    </row>
    <row r="633" spans="1:30" ht="18" hidden="1" customHeight="1">
      <c r="A633" s="111"/>
      <c r="B633" s="159"/>
      <c r="C633" s="160"/>
      <c r="D633" s="149"/>
      <c r="E633" s="150"/>
      <c r="F633" s="151"/>
      <c r="G633" s="152"/>
      <c r="H633" s="287"/>
      <c r="I633" s="287"/>
      <c r="J633" s="334"/>
      <c r="K633" s="78">
        <f t="shared" si="60"/>
        <v>0</v>
      </c>
      <c r="L633" s="78">
        <f t="shared" si="61"/>
        <v>0</v>
      </c>
      <c r="M633" s="45">
        <f t="shared" si="62"/>
        <v>0</v>
      </c>
      <c r="N633" s="388"/>
      <c r="O633" s="388"/>
      <c r="P633" s="376"/>
      <c r="Q633" s="382"/>
      <c r="R633" s="376"/>
      <c r="S633" s="386"/>
      <c r="T633" s="388"/>
      <c r="U633" s="386"/>
      <c r="V633" s="388"/>
      <c r="W633" s="386"/>
      <c r="X633" s="388"/>
      <c r="Y633" s="376"/>
      <c r="Z633" s="384"/>
      <c r="AA633" s="384"/>
      <c r="AB633" s="406"/>
      <c r="AC633" s="391"/>
      <c r="AD633" s="74"/>
    </row>
    <row r="634" spans="1:30" ht="18" customHeight="1">
      <c r="A634" s="94">
        <v>33</v>
      </c>
      <c r="B634" s="59" t="s">
        <v>435</v>
      </c>
      <c r="C634" s="60" t="s">
        <v>433</v>
      </c>
      <c r="D634" s="63"/>
      <c r="E634" s="43" t="s">
        <v>159</v>
      </c>
      <c r="F634" s="44" t="s">
        <v>376</v>
      </c>
      <c r="G634" s="77">
        <v>2</v>
      </c>
      <c r="H634" s="293">
        <v>30</v>
      </c>
      <c r="I634" s="71">
        <v>60</v>
      </c>
      <c r="J634" s="96">
        <v>40</v>
      </c>
      <c r="K634" s="78">
        <f t="shared" si="60"/>
        <v>1.2</v>
      </c>
      <c r="L634" s="78">
        <f t="shared" si="61"/>
        <v>1.2</v>
      </c>
      <c r="M634" s="45">
        <f t="shared" si="62"/>
        <v>90</v>
      </c>
      <c r="N634" s="397"/>
      <c r="O634" s="381"/>
      <c r="P634" s="375">
        <f>M634</f>
        <v>90</v>
      </c>
      <c r="Q634" s="381"/>
      <c r="R634" s="375"/>
      <c r="S634" s="379"/>
      <c r="T634" s="381"/>
      <c r="U634" s="379"/>
      <c r="V634" s="377"/>
      <c r="W634" s="379"/>
      <c r="X634" s="381"/>
      <c r="Y634" s="375"/>
      <c r="Z634" s="383"/>
      <c r="AA634" s="383"/>
      <c r="AB634" s="401"/>
      <c r="AC634" s="390">
        <f>P634</f>
        <v>90</v>
      </c>
      <c r="AD634" s="74"/>
    </row>
    <row r="635" spans="1:30" ht="18" hidden="1" customHeight="1">
      <c r="A635" s="81"/>
      <c r="B635" s="97"/>
      <c r="C635" s="98"/>
      <c r="D635" s="63"/>
      <c r="E635" s="43"/>
      <c r="F635" s="44"/>
      <c r="G635" s="77"/>
      <c r="H635" s="293"/>
      <c r="I635" s="71"/>
      <c r="J635" s="96"/>
      <c r="K635" s="78">
        <f t="shared" si="60"/>
        <v>0</v>
      </c>
      <c r="L635" s="78">
        <f t="shared" si="61"/>
        <v>0</v>
      </c>
      <c r="M635" s="45">
        <f t="shared" si="62"/>
        <v>0</v>
      </c>
      <c r="N635" s="363"/>
      <c r="O635" s="363"/>
      <c r="P635" s="376"/>
      <c r="Q635" s="363"/>
      <c r="R635" s="363"/>
      <c r="S635" s="363"/>
      <c r="T635" s="363"/>
      <c r="U635" s="363"/>
      <c r="V635" s="363"/>
      <c r="W635" s="363"/>
      <c r="X635" s="363"/>
      <c r="Y635" s="363"/>
      <c r="Z635" s="363"/>
      <c r="AA635" s="363"/>
      <c r="AB635" s="363"/>
      <c r="AC635" s="363"/>
      <c r="AD635" s="74"/>
    </row>
    <row r="636" spans="1:30" ht="18" hidden="1" customHeight="1">
      <c r="A636" s="81"/>
      <c r="B636" s="97"/>
      <c r="C636" s="98"/>
      <c r="D636" s="63"/>
      <c r="E636" s="43"/>
      <c r="F636" s="44"/>
      <c r="G636" s="77"/>
      <c r="H636" s="293"/>
      <c r="I636" s="71"/>
      <c r="J636" s="96"/>
      <c r="K636" s="78">
        <f t="shared" si="60"/>
        <v>0</v>
      </c>
      <c r="L636" s="78">
        <f t="shared" si="61"/>
        <v>0</v>
      </c>
      <c r="M636" s="45">
        <f t="shared" si="62"/>
        <v>0</v>
      </c>
      <c r="N636" s="363"/>
      <c r="O636" s="363"/>
      <c r="P636" s="376"/>
      <c r="Q636" s="363"/>
      <c r="R636" s="363"/>
      <c r="S636" s="363"/>
      <c r="T636" s="363"/>
      <c r="U636" s="363"/>
      <c r="V636" s="363"/>
      <c r="W636" s="363"/>
      <c r="X636" s="363"/>
      <c r="Y636" s="363"/>
      <c r="Z636" s="363"/>
      <c r="AA636" s="363"/>
      <c r="AB636" s="363"/>
      <c r="AC636" s="363"/>
      <c r="AD636" s="74"/>
    </row>
    <row r="637" spans="1:30" ht="18" hidden="1" customHeight="1">
      <c r="A637" s="81"/>
      <c r="B637" s="97"/>
      <c r="C637" s="98"/>
      <c r="D637" s="63"/>
      <c r="E637" s="43"/>
      <c r="F637" s="44"/>
      <c r="G637" s="77"/>
      <c r="H637" s="293"/>
      <c r="I637" s="71"/>
      <c r="J637" s="96"/>
      <c r="K637" s="78">
        <f t="shared" si="60"/>
        <v>0</v>
      </c>
      <c r="L637" s="78">
        <f t="shared" si="61"/>
        <v>0</v>
      </c>
      <c r="M637" s="45">
        <f t="shared" si="62"/>
        <v>0</v>
      </c>
      <c r="N637" s="363"/>
      <c r="O637" s="363"/>
      <c r="P637" s="376"/>
      <c r="Q637" s="363"/>
      <c r="R637" s="363"/>
      <c r="S637" s="363"/>
      <c r="T637" s="363"/>
      <c r="U637" s="363"/>
      <c r="V637" s="363"/>
      <c r="W637" s="363"/>
      <c r="X637" s="363"/>
      <c r="Y637" s="363"/>
      <c r="Z637" s="363"/>
      <c r="AA637" s="363"/>
      <c r="AB637" s="363"/>
      <c r="AC637" s="363"/>
      <c r="AD637" s="74"/>
    </row>
    <row r="638" spans="1:30" ht="18" hidden="1" customHeight="1">
      <c r="A638" s="81"/>
      <c r="B638" s="97"/>
      <c r="C638" s="98"/>
      <c r="D638" s="63"/>
      <c r="E638" s="43"/>
      <c r="F638" s="44"/>
      <c r="G638" s="77"/>
      <c r="H638" s="293"/>
      <c r="I638" s="71"/>
      <c r="J638" s="96"/>
      <c r="K638" s="78">
        <f t="shared" si="60"/>
        <v>0</v>
      </c>
      <c r="L638" s="78">
        <f t="shared" si="61"/>
        <v>0</v>
      </c>
      <c r="M638" s="45">
        <f t="shared" si="62"/>
        <v>0</v>
      </c>
      <c r="N638" s="363"/>
      <c r="O638" s="363"/>
      <c r="P638" s="376"/>
      <c r="Q638" s="363"/>
      <c r="R638" s="363"/>
      <c r="S638" s="363"/>
      <c r="T638" s="363"/>
      <c r="U638" s="363"/>
      <c r="V638" s="363"/>
      <c r="W638" s="363"/>
      <c r="X638" s="363"/>
      <c r="Y638" s="363"/>
      <c r="Z638" s="363"/>
      <c r="AA638" s="363"/>
      <c r="AB638" s="363"/>
      <c r="AC638" s="363"/>
      <c r="AD638" s="74"/>
    </row>
    <row r="639" spans="1:30" ht="18" hidden="1" customHeight="1">
      <c r="A639" s="81"/>
      <c r="B639" s="97"/>
      <c r="C639" s="98"/>
      <c r="D639" s="63"/>
      <c r="E639" s="43"/>
      <c r="F639" s="44"/>
      <c r="G639" s="77"/>
      <c r="H639" s="71"/>
      <c r="I639" s="71"/>
      <c r="J639" s="96"/>
      <c r="K639" s="78">
        <f t="shared" si="60"/>
        <v>0</v>
      </c>
      <c r="L639" s="78">
        <f t="shared" si="61"/>
        <v>0</v>
      </c>
      <c r="M639" s="45">
        <f t="shared" si="62"/>
        <v>0</v>
      </c>
      <c r="N639" s="363"/>
      <c r="O639" s="363"/>
      <c r="P639" s="376"/>
      <c r="Q639" s="363"/>
      <c r="R639" s="363"/>
      <c r="S639" s="363"/>
      <c r="T639" s="363"/>
      <c r="U639" s="363"/>
      <c r="V639" s="363"/>
      <c r="W639" s="363"/>
      <c r="X639" s="363"/>
      <c r="Y639" s="363"/>
      <c r="Z639" s="363"/>
      <c r="AA639" s="363"/>
      <c r="AB639" s="363"/>
      <c r="AC639" s="363"/>
      <c r="AD639" s="74"/>
    </row>
    <row r="640" spans="1:30" ht="18" hidden="1" customHeight="1">
      <c r="A640" s="81"/>
      <c r="B640" s="97"/>
      <c r="C640" s="98"/>
      <c r="D640" s="95"/>
      <c r="E640" s="43"/>
      <c r="F640" s="44"/>
      <c r="G640" s="77"/>
      <c r="H640" s="71"/>
      <c r="I640" s="71"/>
      <c r="J640" s="96"/>
      <c r="K640" s="78">
        <f t="shared" si="60"/>
        <v>0</v>
      </c>
      <c r="L640" s="78">
        <f t="shared" si="61"/>
        <v>0</v>
      </c>
      <c r="M640" s="45">
        <f t="shared" si="62"/>
        <v>0</v>
      </c>
      <c r="N640" s="363"/>
      <c r="O640" s="363"/>
      <c r="P640" s="376"/>
      <c r="Q640" s="363"/>
      <c r="R640" s="363"/>
      <c r="S640" s="363"/>
      <c r="T640" s="363"/>
      <c r="U640" s="363"/>
      <c r="V640" s="363"/>
      <c r="W640" s="363"/>
      <c r="X640" s="363"/>
      <c r="Y640" s="363"/>
      <c r="Z640" s="363"/>
      <c r="AA640" s="363"/>
      <c r="AB640" s="363"/>
      <c r="AC640" s="363"/>
      <c r="AD640" s="74"/>
    </row>
    <row r="641" spans="1:30" ht="18" hidden="1" customHeight="1">
      <c r="A641" s="81"/>
      <c r="B641" s="97"/>
      <c r="C641" s="98"/>
      <c r="D641" s="95"/>
      <c r="E641" s="43"/>
      <c r="F641" s="44"/>
      <c r="G641" s="77"/>
      <c r="H641" s="71"/>
      <c r="I641" s="71"/>
      <c r="J641" s="96"/>
      <c r="K641" s="78">
        <f t="shared" si="60"/>
        <v>0</v>
      </c>
      <c r="L641" s="78">
        <f t="shared" si="61"/>
        <v>0</v>
      </c>
      <c r="M641" s="45">
        <f t="shared" si="62"/>
        <v>0</v>
      </c>
      <c r="N641" s="363"/>
      <c r="O641" s="363"/>
      <c r="P641" s="376"/>
      <c r="Q641" s="363"/>
      <c r="R641" s="363"/>
      <c r="S641" s="363"/>
      <c r="T641" s="363"/>
      <c r="U641" s="363"/>
      <c r="V641" s="363"/>
      <c r="W641" s="363"/>
      <c r="X641" s="363"/>
      <c r="Y641" s="363"/>
      <c r="Z641" s="363"/>
      <c r="AA641" s="363"/>
      <c r="AB641" s="363"/>
      <c r="AC641" s="363"/>
      <c r="AD641" s="74"/>
    </row>
    <row r="642" spans="1:30" ht="18" hidden="1" customHeight="1">
      <c r="A642" s="81"/>
      <c r="B642" s="97"/>
      <c r="C642" s="98"/>
      <c r="D642" s="95"/>
      <c r="E642" s="43"/>
      <c r="F642" s="44"/>
      <c r="G642" s="77"/>
      <c r="H642" s="71"/>
      <c r="I642" s="71"/>
      <c r="J642" s="96"/>
      <c r="K642" s="78">
        <f t="shared" si="60"/>
        <v>0</v>
      </c>
      <c r="L642" s="78">
        <f t="shared" si="61"/>
        <v>0</v>
      </c>
      <c r="M642" s="45">
        <f t="shared" si="62"/>
        <v>0</v>
      </c>
      <c r="N642" s="363"/>
      <c r="O642" s="363"/>
      <c r="P642" s="376"/>
      <c r="Q642" s="363"/>
      <c r="R642" s="363"/>
      <c r="S642" s="363"/>
      <c r="T642" s="363"/>
      <c r="U642" s="363"/>
      <c r="V642" s="363"/>
      <c r="W642" s="363"/>
      <c r="X642" s="363"/>
      <c r="Y642" s="363"/>
      <c r="Z642" s="363"/>
      <c r="AA642" s="363"/>
      <c r="AB642" s="363"/>
      <c r="AC642" s="363"/>
      <c r="AD642" s="74"/>
    </row>
    <row r="643" spans="1:30" ht="18" hidden="1" customHeight="1">
      <c r="A643" s="81"/>
      <c r="B643" s="97"/>
      <c r="C643" s="98"/>
      <c r="D643" s="95"/>
      <c r="E643" s="43"/>
      <c r="F643" s="44"/>
      <c r="G643" s="77"/>
      <c r="H643" s="71"/>
      <c r="I643" s="71"/>
      <c r="J643" s="96"/>
      <c r="K643" s="78">
        <f t="shared" si="60"/>
        <v>0</v>
      </c>
      <c r="L643" s="78">
        <f t="shared" si="61"/>
        <v>0</v>
      </c>
      <c r="M643" s="45">
        <f t="shared" si="62"/>
        <v>0</v>
      </c>
      <c r="N643" s="363"/>
      <c r="O643" s="363"/>
      <c r="P643" s="376"/>
      <c r="Q643" s="363"/>
      <c r="R643" s="363"/>
      <c r="S643" s="363"/>
      <c r="T643" s="363"/>
      <c r="U643" s="363"/>
      <c r="V643" s="363"/>
      <c r="W643" s="363"/>
      <c r="X643" s="363"/>
      <c r="Y643" s="363"/>
      <c r="Z643" s="363"/>
      <c r="AA643" s="363"/>
      <c r="AB643" s="363"/>
      <c r="AC643" s="363"/>
      <c r="AD643" s="74"/>
    </row>
    <row r="644" spans="1:30" ht="18" customHeight="1">
      <c r="A644" s="94">
        <v>34</v>
      </c>
      <c r="B644" s="59" t="s">
        <v>428</v>
      </c>
      <c r="C644" s="60" t="s">
        <v>429</v>
      </c>
      <c r="D644" s="63"/>
      <c r="E644" s="43" t="s">
        <v>159</v>
      </c>
      <c r="F644" s="44" t="s">
        <v>434</v>
      </c>
      <c r="G644" s="77">
        <v>2</v>
      </c>
      <c r="H644" s="71">
        <v>30</v>
      </c>
      <c r="I644" s="71">
        <v>60</v>
      </c>
      <c r="J644" s="96">
        <v>40</v>
      </c>
      <c r="K644" s="78">
        <v>1.2</v>
      </c>
      <c r="L644" s="78">
        <v>1.2</v>
      </c>
      <c r="M644" s="45">
        <v>90</v>
      </c>
      <c r="N644" s="397"/>
      <c r="O644" s="381"/>
      <c r="P644" s="375">
        <f>M644</f>
        <v>90</v>
      </c>
      <c r="Q644" s="381"/>
      <c r="R644" s="375"/>
      <c r="S644" s="379"/>
      <c r="T644" s="381"/>
      <c r="U644" s="379"/>
      <c r="V644" s="377"/>
      <c r="W644" s="379"/>
      <c r="X644" s="381"/>
      <c r="Y644" s="375"/>
      <c r="Z644" s="383"/>
      <c r="AA644" s="383"/>
      <c r="AB644" s="401"/>
      <c r="AC644" s="390">
        <f>P644</f>
        <v>90</v>
      </c>
      <c r="AD644" s="74"/>
    </row>
    <row r="645" spans="1:30" ht="18" hidden="1" customHeight="1">
      <c r="A645" s="81"/>
      <c r="B645" s="97"/>
      <c r="C645" s="98"/>
      <c r="D645" s="95"/>
      <c r="E645" s="43"/>
      <c r="F645" s="44"/>
      <c r="G645" s="77"/>
      <c r="H645" s="71"/>
      <c r="I645" s="71"/>
      <c r="J645" s="96"/>
      <c r="K645" s="78">
        <f t="shared" si="60"/>
        <v>0</v>
      </c>
      <c r="L645" s="78">
        <f t="shared" si="61"/>
        <v>0</v>
      </c>
      <c r="M645" s="45">
        <f t="shared" si="62"/>
        <v>0</v>
      </c>
      <c r="N645" s="363"/>
      <c r="O645" s="363"/>
      <c r="P645" s="363"/>
      <c r="Q645" s="363"/>
      <c r="R645" s="363"/>
      <c r="S645" s="363"/>
      <c r="T645" s="363"/>
      <c r="U645" s="363"/>
      <c r="V645" s="363"/>
      <c r="W645" s="363"/>
      <c r="X645" s="363"/>
      <c r="Y645" s="363"/>
      <c r="Z645" s="363"/>
      <c r="AA645" s="363"/>
      <c r="AB645" s="363"/>
      <c r="AC645" s="363"/>
      <c r="AD645" s="74"/>
    </row>
    <row r="646" spans="1:30" ht="18" hidden="1" customHeight="1">
      <c r="A646" s="81"/>
      <c r="B646" s="97"/>
      <c r="C646" s="98"/>
      <c r="D646" s="95"/>
      <c r="E646" s="43"/>
      <c r="F646" s="44"/>
      <c r="G646" s="77"/>
      <c r="H646" s="71"/>
      <c r="I646" s="71"/>
      <c r="J646" s="96"/>
      <c r="K646" s="78">
        <f t="shared" si="60"/>
        <v>0</v>
      </c>
      <c r="L646" s="78">
        <f t="shared" si="61"/>
        <v>0</v>
      </c>
      <c r="M646" s="45">
        <f t="shared" si="62"/>
        <v>0</v>
      </c>
      <c r="N646" s="363"/>
      <c r="O646" s="363"/>
      <c r="P646" s="363"/>
      <c r="Q646" s="363"/>
      <c r="R646" s="363"/>
      <c r="S646" s="363"/>
      <c r="T646" s="363"/>
      <c r="U646" s="363"/>
      <c r="V646" s="363"/>
      <c r="W646" s="363"/>
      <c r="X646" s="363"/>
      <c r="Y646" s="363"/>
      <c r="Z646" s="363"/>
      <c r="AA646" s="363"/>
      <c r="AB646" s="363"/>
      <c r="AC646" s="363"/>
      <c r="AD646" s="74"/>
    </row>
    <row r="647" spans="1:30" ht="18" hidden="1" customHeight="1">
      <c r="A647" s="81"/>
      <c r="B647" s="97"/>
      <c r="C647" s="98"/>
      <c r="D647" s="95"/>
      <c r="E647" s="43"/>
      <c r="F647" s="44"/>
      <c r="G647" s="77"/>
      <c r="H647" s="71"/>
      <c r="I647" s="71"/>
      <c r="J647" s="96"/>
      <c r="K647" s="78">
        <f t="shared" si="60"/>
        <v>0</v>
      </c>
      <c r="L647" s="78">
        <f t="shared" si="61"/>
        <v>0</v>
      </c>
      <c r="M647" s="45">
        <f t="shared" si="62"/>
        <v>0</v>
      </c>
      <c r="N647" s="363"/>
      <c r="O647" s="363"/>
      <c r="P647" s="363"/>
      <c r="Q647" s="363"/>
      <c r="R647" s="363"/>
      <c r="S647" s="363"/>
      <c r="T647" s="363"/>
      <c r="U647" s="363"/>
      <c r="V647" s="363"/>
      <c r="W647" s="363"/>
      <c r="X647" s="363"/>
      <c r="Y647" s="363"/>
      <c r="Z647" s="363"/>
      <c r="AA647" s="363"/>
      <c r="AB647" s="363"/>
      <c r="AC647" s="363"/>
      <c r="AD647" s="74"/>
    </row>
    <row r="648" spans="1:30" ht="18" hidden="1" customHeight="1">
      <c r="A648" s="81"/>
      <c r="B648" s="97"/>
      <c r="C648" s="98"/>
      <c r="D648" s="95"/>
      <c r="E648" s="43"/>
      <c r="F648" s="44"/>
      <c r="G648" s="77"/>
      <c r="H648" s="71"/>
      <c r="I648" s="71"/>
      <c r="J648" s="96"/>
      <c r="K648" s="78">
        <f t="shared" si="60"/>
        <v>0</v>
      </c>
      <c r="L648" s="78">
        <f t="shared" si="61"/>
        <v>0</v>
      </c>
      <c r="M648" s="45">
        <f t="shared" si="62"/>
        <v>0</v>
      </c>
      <c r="N648" s="363"/>
      <c r="O648" s="363"/>
      <c r="P648" s="363"/>
      <c r="Q648" s="363"/>
      <c r="R648" s="363"/>
      <c r="S648" s="363"/>
      <c r="T648" s="363"/>
      <c r="U648" s="363"/>
      <c r="V648" s="363"/>
      <c r="W648" s="363"/>
      <c r="X648" s="363"/>
      <c r="Y648" s="363"/>
      <c r="Z648" s="363"/>
      <c r="AA648" s="363"/>
      <c r="AB648" s="363"/>
      <c r="AC648" s="363"/>
      <c r="AD648" s="74"/>
    </row>
    <row r="649" spans="1:30" ht="18" hidden="1" customHeight="1">
      <c r="A649" s="81"/>
      <c r="B649" s="97"/>
      <c r="C649" s="98"/>
      <c r="D649" s="95"/>
      <c r="E649" s="43"/>
      <c r="F649" s="44"/>
      <c r="G649" s="77"/>
      <c r="H649" s="71"/>
      <c r="I649" s="71"/>
      <c r="J649" s="96"/>
      <c r="K649" s="78">
        <f t="shared" si="60"/>
        <v>0</v>
      </c>
      <c r="L649" s="78">
        <f t="shared" si="61"/>
        <v>0</v>
      </c>
      <c r="M649" s="45">
        <f t="shared" si="62"/>
        <v>0</v>
      </c>
      <c r="N649" s="363"/>
      <c r="O649" s="363"/>
      <c r="P649" s="363"/>
      <c r="Q649" s="363"/>
      <c r="R649" s="363"/>
      <c r="S649" s="363"/>
      <c r="T649" s="363"/>
      <c r="U649" s="363"/>
      <c r="V649" s="363"/>
      <c r="W649" s="363"/>
      <c r="X649" s="363"/>
      <c r="Y649" s="363"/>
      <c r="Z649" s="363"/>
      <c r="AA649" s="363"/>
      <c r="AB649" s="363"/>
      <c r="AC649" s="363"/>
      <c r="AD649" s="74"/>
    </row>
    <row r="650" spans="1:30" ht="24.75" hidden="1" customHeight="1">
      <c r="A650" s="81"/>
      <c r="B650" s="97"/>
      <c r="C650" s="98"/>
      <c r="D650" s="95"/>
      <c r="E650" s="43"/>
      <c r="F650" s="44"/>
      <c r="G650" s="77"/>
      <c r="H650" s="71"/>
      <c r="I650" s="71"/>
      <c r="J650" s="96"/>
      <c r="K650" s="78">
        <f t="shared" si="60"/>
        <v>0</v>
      </c>
      <c r="L650" s="78">
        <f t="shared" si="61"/>
        <v>0</v>
      </c>
      <c r="M650" s="45">
        <f t="shared" si="62"/>
        <v>0</v>
      </c>
      <c r="N650" s="363"/>
      <c r="O650" s="363"/>
      <c r="P650" s="363"/>
      <c r="Q650" s="363"/>
      <c r="R650" s="363"/>
      <c r="S650" s="363"/>
      <c r="T650" s="363"/>
      <c r="U650" s="363"/>
      <c r="V650" s="363"/>
      <c r="W650" s="363"/>
      <c r="X650" s="363"/>
      <c r="Y650" s="363"/>
      <c r="Z650" s="363"/>
      <c r="AA650" s="363"/>
      <c r="AB650" s="363"/>
      <c r="AC650" s="363"/>
      <c r="AD650" s="74"/>
    </row>
    <row r="651" spans="1:30" ht="18" hidden="1" customHeight="1">
      <c r="A651" s="81"/>
      <c r="B651" s="97"/>
      <c r="C651" s="98"/>
      <c r="D651" s="95"/>
      <c r="E651" s="43"/>
      <c r="F651" s="44"/>
      <c r="G651" s="77"/>
      <c r="H651" s="71"/>
      <c r="I651" s="71"/>
      <c r="J651" s="96"/>
      <c r="K651" s="78">
        <f t="shared" si="60"/>
        <v>0</v>
      </c>
      <c r="L651" s="78">
        <f t="shared" si="61"/>
        <v>0</v>
      </c>
      <c r="M651" s="45">
        <f t="shared" si="62"/>
        <v>0</v>
      </c>
      <c r="N651" s="363"/>
      <c r="O651" s="363"/>
      <c r="P651" s="363"/>
      <c r="Q651" s="363"/>
      <c r="R651" s="363"/>
      <c r="S651" s="363"/>
      <c r="T651" s="363"/>
      <c r="U651" s="363"/>
      <c r="V651" s="363"/>
      <c r="W651" s="363"/>
      <c r="X651" s="363"/>
      <c r="Y651" s="363"/>
      <c r="Z651" s="363"/>
      <c r="AA651" s="363"/>
      <c r="AB651" s="363"/>
      <c r="AC651" s="363"/>
      <c r="AD651" s="74"/>
    </row>
    <row r="652" spans="1:30" ht="18" hidden="1" customHeight="1">
      <c r="A652" s="81"/>
      <c r="B652" s="97"/>
      <c r="C652" s="98"/>
      <c r="D652" s="95"/>
      <c r="E652" s="43"/>
      <c r="F652" s="44"/>
      <c r="G652" s="77"/>
      <c r="H652" s="71"/>
      <c r="I652" s="71"/>
      <c r="J652" s="96"/>
      <c r="K652" s="78">
        <f t="shared" si="60"/>
        <v>0</v>
      </c>
      <c r="L652" s="78">
        <f t="shared" si="61"/>
        <v>0</v>
      </c>
      <c r="M652" s="45">
        <f t="shared" si="62"/>
        <v>0</v>
      </c>
      <c r="N652" s="363"/>
      <c r="O652" s="363"/>
      <c r="P652" s="363"/>
      <c r="Q652" s="363"/>
      <c r="R652" s="363"/>
      <c r="S652" s="363"/>
      <c r="T652" s="363"/>
      <c r="U652" s="363"/>
      <c r="V652" s="363"/>
      <c r="W652" s="363"/>
      <c r="X652" s="363"/>
      <c r="Y652" s="363"/>
      <c r="Z652" s="363"/>
      <c r="AA652" s="363"/>
      <c r="AB652" s="363"/>
      <c r="AC652" s="363"/>
      <c r="AD652" s="74"/>
    </row>
    <row r="653" spans="1:30" ht="18" hidden="1" customHeight="1">
      <c r="A653" s="81"/>
      <c r="B653" s="97"/>
      <c r="C653" s="98"/>
      <c r="D653" s="95"/>
      <c r="E653" s="43"/>
      <c r="F653" s="44"/>
      <c r="G653" s="77"/>
      <c r="H653" s="71"/>
      <c r="I653" s="71"/>
      <c r="J653" s="96"/>
      <c r="K653" s="78">
        <f t="shared" si="60"/>
        <v>0</v>
      </c>
      <c r="L653" s="78">
        <f t="shared" si="61"/>
        <v>0</v>
      </c>
      <c r="M653" s="45">
        <f t="shared" si="62"/>
        <v>0</v>
      </c>
      <c r="N653" s="363"/>
      <c r="O653" s="363"/>
      <c r="P653" s="363"/>
      <c r="Q653" s="363"/>
      <c r="R653" s="363"/>
      <c r="S653" s="363"/>
      <c r="T653" s="363"/>
      <c r="U653" s="363"/>
      <c r="V653" s="363"/>
      <c r="W653" s="363"/>
      <c r="X653" s="363"/>
      <c r="Y653" s="363"/>
      <c r="Z653" s="363"/>
      <c r="AA653" s="363"/>
      <c r="AB653" s="363"/>
      <c r="AC653" s="363"/>
      <c r="AD653" s="74"/>
    </row>
    <row r="654" spans="1:30" ht="18" customHeight="1">
      <c r="A654" s="94">
        <v>35</v>
      </c>
      <c r="B654" s="59" t="s">
        <v>432</v>
      </c>
      <c r="C654" s="60" t="s">
        <v>431</v>
      </c>
      <c r="D654" s="63"/>
      <c r="E654" s="43" t="s">
        <v>159</v>
      </c>
      <c r="F654" s="44" t="s">
        <v>475</v>
      </c>
      <c r="G654" s="77">
        <v>2</v>
      </c>
      <c r="H654" s="71">
        <v>30</v>
      </c>
      <c r="I654" s="71">
        <v>60</v>
      </c>
      <c r="J654" s="96">
        <v>40</v>
      </c>
      <c r="K654" s="78">
        <f t="shared" si="60"/>
        <v>1.2</v>
      </c>
      <c r="L654" s="78">
        <f t="shared" si="61"/>
        <v>1.2</v>
      </c>
      <c r="M654" s="45">
        <f t="shared" si="62"/>
        <v>90</v>
      </c>
      <c r="N654" s="397"/>
      <c r="O654" s="381"/>
      <c r="P654" s="375">
        <f>M654</f>
        <v>90</v>
      </c>
      <c r="Q654" s="381"/>
      <c r="R654" s="375"/>
      <c r="S654" s="379"/>
      <c r="T654" s="381"/>
      <c r="U654" s="379"/>
      <c r="V654" s="381"/>
      <c r="W654" s="379"/>
      <c r="X654" s="381"/>
      <c r="Y654" s="375"/>
      <c r="Z654" s="383"/>
      <c r="AA654" s="383"/>
      <c r="AB654" s="401"/>
      <c r="AC654" s="390">
        <f>P654</f>
        <v>90</v>
      </c>
      <c r="AD654" s="74"/>
    </row>
    <row r="655" spans="1:30" ht="18" hidden="1" customHeight="1">
      <c r="A655" s="81"/>
      <c r="B655" s="97"/>
      <c r="C655" s="98"/>
      <c r="D655" s="95"/>
      <c r="E655" s="43"/>
      <c r="F655" s="44"/>
      <c r="G655" s="68"/>
      <c r="H655" s="71"/>
      <c r="I655" s="71"/>
      <c r="J655" s="96"/>
      <c r="K655" s="78">
        <f t="shared" si="60"/>
        <v>0</v>
      </c>
      <c r="L655" s="78">
        <f t="shared" si="61"/>
        <v>0</v>
      </c>
      <c r="M655" s="45">
        <f t="shared" si="62"/>
        <v>0</v>
      </c>
      <c r="N655" s="363"/>
      <c r="O655" s="363"/>
      <c r="P655" s="363"/>
      <c r="Q655" s="363"/>
      <c r="R655" s="363"/>
      <c r="S655" s="363"/>
      <c r="T655" s="363"/>
      <c r="U655" s="363"/>
      <c r="V655" s="363"/>
      <c r="W655" s="363"/>
      <c r="X655" s="363"/>
      <c r="Y655" s="363"/>
      <c r="Z655" s="363"/>
      <c r="AA655" s="363"/>
      <c r="AB655" s="363"/>
      <c r="AC655" s="363"/>
      <c r="AD655" s="74"/>
    </row>
    <row r="656" spans="1:30" ht="18" hidden="1" customHeight="1">
      <c r="A656" s="81"/>
      <c r="B656" s="97"/>
      <c r="C656" s="98"/>
      <c r="D656" s="95"/>
      <c r="E656" s="43"/>
      <c r="F656" s="44"/>
      <c r="G656" s="68"/>
      <c r="H656" s="71"/>
      <c r="I656" s="71"/>
      <c r="J656" s="96"/>
      <c r="K656" s="78">
        <f t="shared" si="60"/>
        <v>0</v>
      </c>
      <c r="L656" s="78">
        <f t="shared" si="61"/>
        <v>0</v>
      </c>
      <c r="M656" s="45">
        <f t="shared" si="62"/>
        <v>0</v>
      </c>
      <c r="N656" s="363"/>
      <c r="O656" s="363"/>
      <c r="P656" s="363"/>
      <c r="Q656" s="363"/>
      <c r="R656" s="363"/>
      <c r="S656" s="363"/>
      <c r="T656" s="363"/>
      <c r="U656" s="363"/>
      <c r="V656" s="363"/>
      <c r="W656" s="363"/>
      <c r="X656" s="363"/>
      <c r="Y656" s="363"/>
      <c r="Z656" s="363"/>
      <c r="AA656" s="363"/>
      <c r="AB656" s="363"/>
      <c r="AC656" s="363"/>
      <c r="AD656" s="74"/>
    </row>
    <row r="657" spans="1:30" ht="18" hidden="1" customHeight="1">
      <c r="A657" s="81"/>
      <c r="B657" s="97"/>
      <c r="C657" s="98"/>
      <c r="D657" s="95"/>
      <c r="E657" s="43"/>
      <c r="F657" s="44"/>
      <c r="G657" s="68"/>
      <c r="H657" s="71"/>
      <c r="I657" s="71"/>
      <c r="J657" s="96"/>
      <c r="K657" s="78">
        <f t="shared" si="60"/>
        <v>0</v>
      </c>
      <c r="L657" s="78">
        <f t="shared" si="61"/>
        <v>0</v>
      </c>
      <c r="M657" s="45">
        <f t="shared" si="62"/>
        <v>0</v>
      </c>
      <c r="N657" s="363"/>
      <c r="O657" s="363"/>
      <c r="P657" s="363"/>
      <c r="Q657" s="363"/>
      <c r="R657" s="363"/>
      <c r="S657" s="363"/>
      <c r="T657" s="363"/>
      <c r="U657" s="363"/>
      <c r="V657" s="363"/>
      <c r="W657" s="363"/>
      <c r="X657" s="363"/>
      <c r="Y657" s="363"/>
      <c r="Z657" s="363"/>
      <c r="AA657" s="363"/>
      <c r="AB657" s="363"/>
      <c r="AC657" s="363"/>
      <c r="AD657" s="74"/>
    </row>
    <row r="658" spans="1:30" ht="18" hidden="1" customHeight="1">
      <c r="A658" s="81"/>
      <c r="B658" s="97"/>
      <c r="C658" s="98"/>
      <c r="D658" s="95"/>
      <c r="E658" s="43"/>
      <c r="F658" s="44"/>
      <c r="G658" s="68"/>
      <c r="H658" s="71"/>
      <c r="I658" s="71"/>
      <c r="J658" s="96"/>
      <c r="K658" s="78">
        <f t="shared" si="60"/>
        <v>0</v>
      </c>
      <c r="L658" s="78">
        <f t="shared" si="61"/>
        <v>0</v>
      </c>
      <c r="M658" s="45">
        <f t="shared" si="62"/>
        <v>0</v>
      </c>
      <c r="N658" s="363"/>
      <c r="O658" s="363"/>
      <c r="P658" s="363"/>
      <c r="Q658" s="363"/>
      <c r="R658" s="363"/>
      <c r="S658" s="363"/>
      <c r="T658" s="363"/>
      <c r="U658" s="363"/>
      <c r="V658" s="363"/>
      <c r="W658" s="363"/>
      <c r="X658" s="363"/>
      <c r="Y658" s="363"/>
      <c r="Z658" s="363"/>
      <c r="AA658" s="363"/>
      <c r="AB658" s="363"/>
      <c r="AC658" s="363"/>
      <c r="AD658" s="74"/>
    </row>
    <row r="659" spans="1:30" ht="18" hidden="1" customHeight="1">
      <c r="A659" s="81"/>
      <c r="B659" s="97"/>
      <c r="C659" s="98"/>
      <c r="D659" s="95"/>
      <c r="E659" s="43"/>
      <c r="F659" s="44"/>
      <c r="G659" s="68"/>
      <c r="H659" s="71"/>
      <c r="I659" s="71"/>
      <c r="J659" s="96"/>
      <c r="K659" s="78">
        <f t="shared" si="60"/>
        <v>0</v>
      </c>
      <c r="L659" s="78">
        <f t="shared" si="61"/>
        <v>0</v>
      </c>
      <c r="M659" s="45">
        <f t="shared" si="62"/>
        <v>0</v>
      </c>
      <c r="N659" s="363"/>
      <c r="O659" s="363"/>
      <c r="P659" s="363"/>
      <c r="Q659" s="363"/>
      <c r="R659" s="363"/>
      <c r="S659" s="363"/>
      <c r="T659" s="363"/>
      <c r="U659" s="363"/>
      <c r="V659" s="363"/>
      <c r="W659" s="363"/>
      <c r="X659" s="363"/>
      <c r="Y659" s="363"/>
      <c r="Z659" s="363"/>
      <c r="AA659" s="363"/>
      <c r="AB659" s="363"/>
      <c r="AC659" s="363"/>
      <c r="AD659" s="74"/>
    </row>
    <row r="660" spans="1:30" ht="18" hidden="1" customHeight="1">
      <c r="A660" s="81"/>
      <c r="B660" s="97"/>
      <c r="C660" s="98"/>
      <c r="D660" s="95"/>
      <c r="E660" s="43"/>
      <c r="F660" s="44"/>
      <c r="G660" s="68"/>
      <c r="H660" s="71"/>
      <c r="I660" s="71"/>
      <c r="J660" s="96"/>
      <c r="K660" s="78">
        <f t="shared" si="60"/>
        <v>0</v>
      </c>
      <c r="L660" s="78">
        <f t="shared" si="61"/>
        <v>0</v>
      </c>
      <c r="M660" s="45">
        <f t="shared" si="62"/>
        <v>0</v>
      </c>
      <c r="N660" s="363"/>
      <c r="O660" s="363"/>
      <c r="P660" s="363"/>
      <c r="Q660" s="363"/>
      <c r="R660" s="363"/>
      <c r="S660" s="363"/>
      <c r="T660" s="363"/>
      <c r="U660" s="363"/>
      <c r="V660" s="363"/>
      <c r="W660" s="363"/>
      <c r="X660" s="363"/>
      <c r="Y660" s="363"/>
      <c r="Z660" s="363"/>
      <c r="AA660" s="363"/>
      <c r="AB660" s="363"/>
      <c r="AC660" s="363"/>
      <c r="AD660" s="74"/>
    </row>
    <row r="661" spans="1:30" ht="18" hidden="1" customHeight="1">
      <c r="A661" s="81"/>
      <c r="B661" s="97"/>
      <c r="C661" s="98"/>
      <c r="D661" s="95"/>
      <c r="E661" s="43"/>
      <c r="F661" s="44"/>
      <c r="G661" s="68"/>
      <c r="H661" s="71"/>
      <c r="I661" s="71"/>
      <c r="J661" s="96"/>
      <c r="K661" s="78">
        <f t="shared" si="60"/>
        <v>0</v>
      </c>
      <c r="L661" s="78">
        <f t="shared" si="61"/>
        <v>0</v>
      </c>
      <c r="M661" s="45">
        <f t="shared" si="62"/>
        <v>0</v>
      </c>
      <c r="N661" s="363"/>
      <c r="O661" s="363"/>
      <c r="P661" s="363"/>
      <c r="Q661" s="363"/>
      <c r="R661" s="363"/>
      <c r="S661" s="363"/>
      <c r="T661" s="363"/>
      <c r="U661" s="363"/>
      <c r="V661" s="363"/>
      <c r="W661" s="363"/>
      <c r="X661" s="363"/>
      <c r="Y661" s="363"/>
      <c r="Z661" s="363"/>
      <c r="AA661" s="363"/>
      <c r="AB661" s="363"/>
      <c r="AC661" s="363"/>
      <c r="AD661" s="74"/>
    </row>
    <row r="662" spans="1:30" ht="18" hidden="1" customHeight="1">
      <c r="A662" s="81"/>
      <c r="B662" s="97"/>
      <c r="C662" s="98"/>
      <c r="D662" s="95"/>
      <c r="E662" s="43"/>
      <c r="F662" s="44"/>
      <c r="G662" s="68"/>
      <c r="H662" s="71"/>
      <c r="I662" s="71"/>
      <c r="J662" s="96"/>
      <c r="K662" s="78">
        <f t="shared" si="60"/>
        <v>0</v>
      </c>
      <c r="L662" s="78">
        <f t="shared" si="61"/>
        <v>0</v>
      </c>
      <c r="M662" s="45">
        <f t="shared" si="62"/>
        <v>0</v>
      </c>
      <c r="N662" s="363"/>
      <c r="O662" s="363"/>
      <c r="P662" s="363"/>
      <c r="Q662" s="363"/>
      <c r="R662" s="363"/>
      <c r="S662" s="363"/>
      <c r="T662" s="363"/>
      <c r="U662" s="363"/>
      <c r="V662" s="363"/>
      <c r="W662" s="363"/>
      <c r="X662" s="363"/>
      <c r="Y662" s="363"/>
      <c r="Z662" s="363"/>
      <c r="AA662" s="363"/>
      <c r="AB662" s="363"/>
      <c r="AC662" s="363"/>
      <c r="AD662" s="74"/>
    </row>
    <row r="663" spans="1:30" ht="18" hidden="1" customHeight="1">
      <c r="A663" s="81"/>
      <c r="B663" s="97"/>
      <c r="C663" s="98"/>
      <c r="D663" s="95"/>
      <c r="E663" s="43"/>
      <c r="F663" s="44"/>
      <c r="G663" s="68"/>
      <c r="H663" s="71"/>
      <c r="I663" s="71"/>
      <c r="J663" s="96"/>
      <c r="K663" s="78">
        <f t="shared" si="60"/>
        <v>0</v>
      </c>
      <c r="L663" s="78">
        <f t="shared" si="61"/>
        <v>0</v>
      </c>
      <c r="M663" s="45">
        <f t="shared" si="62"/>
        <v>0</v>
      </c>
      <c r="N663" s="363"/>
      <c r="O663" s="363"/>
      <c r="P663" s="363"/>
      <c r="Q663" s="363"/>
      <c r="R663" s="363"/>
      <c r="S663" s="363"/>
      <c r="T663" s="363"/>
      <c r="U663" s="363"/>
      <c r="V663" s="363"/>
      <c r="W663" s="363"/>
      <c r="X663" s="363"/>
      <c r="Y663" s="363"/>
      <c r="Z663" s="363"/>
      <c r="AA663" s="363"/>
      <c r="AB663" s="363"/>
      <c r="AC663" s="363"/>
      <c r="AD663" s="74"/>
    </row>
    <row r="664" spans="1:30" s="207" customFormat="1" ht="18" customHeight="1">
      <c r="A664" s="94">
        <v>36</v>
      </c>
      <c r="B664" s="59" t="s">
        <v>484</v>
      </c>
      <c r="C664" s="60"/>
      <c r="D664" s="94"/>
      <c r="E664" s="43" t="s">
        <v>348</v>
      </c>
      <c r="F664" s="44" t="s">
        <v>170</v>
      </c>
      <c r="G664" s="77">
        <v>2</v>
      </c>
      <c r="H664" s="71">
        <v>15</v>
      </c>
      <c r="I664" s="71"/>
      <c r="J664" s="96">
        <v>60</v>
      </c>
      <c r="K664" s="78">
        <f t="shared" ref="K664:K666" si="64">IF(OR(LEFT(E664,2)="ĐA",LEFT(E664,2)="DA",LEFT(E664,5)="Đồ án",LEFT(E664,5)="Đồán ",LEFT(E664,9)="Sinh hoạt",LEFT(E664,9)="sinh hoạt",LEFT(E664,6)="Cố vấn",LEFT(E664,6)="cố vấn",LEFT(E664,4)="cvht",LEFT(E664,4)="CVHT",LEFT(E664,4)="shcn",LEFT(E664,4)="SHCN"),0,(IF(AND(H664&gt;0,J664&gt;0),IF(J664&gt;60,1.3,IF(J664&gt;35,1.2,1)),0)))</f>
        <v>1.2</v>
      </c>
      <c r="L664" s="78">
        <f t="shared" ref="L664:L666" si="65">IF(OR(LEFT(E664,2)="ĐA",LEFT(E664,2)="DA",LEFT(E664,5)="Đồ án",LEFT(E664,5)="Đồán "),0,IF(AND(J664&gt;0,I664&gt;0),IF(AND(OR(LEFT(E664,4)="GDQP",LEFT(E664,4)="gdqp",LEFT(E664,19)="Giáo dục quốc phòng"),J664&gt;50),1.3,IF(J664&gt;35,1.2,IF(J664&gt;29,1.1,1))),0))</f>
        <v>0</v>
      </c>
      <c r="M664" s="45">
        <f t="shared" ref="M664:M666" si="66">ROUND(IF(OR(LEFT(E664,2)="ĐA",LEFT(E664,2)="DA",LEFT(E664,5)="Đồ án",LEFT(E664,5)="Đồán "),J664*0.5,(IF(H664&gt;0,H664*K664,"0")+IF(I664&gt;0,(I664*0.75)*L664,"0"))),1)</f>
        <v>18</v>
      </c>
      <c r="N664" s="397"/>
      <c r="O664" s="381"/>
      <c r="P664" s="375">
        <f>SUM(M664:N673)</f>
        <v>67.599999999999994</v>
      </c>
      <c r="Q664" s="381"/>
      <c r="R664" s="375"/>
      <c r="S664" s="379"/>
      <c r="T664" s="381"/>
      <c r="U664" s="379"/>
      <c r="V664" s="381"/>
      <c r="W664" s="212"/>
      <c r="X664" s="381"/>
      <c r="Y664" s="375"/>
      <c r="Z664" s="383"/>
      <c r="AA664" s="383"/>
      <c r="AB664" s="401"/>
      <c r="AC664" s="390">
        <f>P664</f>
        <v>67.599999999999994</v>
      </c>
      <c r="AD664" s="74"/>
    </row>
    <row r="665" spans="1:30" s="207" customFormat="1" ht="18" customHeight="1">
      <c r="A665" s="111"/>
      <c r="B665" s="97"/>
      <c r="C665" s="98"/>
      <c r="D665" s="95"/>
      <c r="E665" s="43" t="s">
        <v>355</v>
      </c>
      <c r="F665" s="44" t="s">
        <v>170</v>
      </c>
      <c r="G665" s="214">
        <v>2</v>
      </c>
      <c r="H665" s="71"/>
      <c r="I665" s="71">
        <v>30</v>
      </c>
      <c r="J665" s="96">
        <v>30</v>
      </c>
      <c r="K665" s="78">
        <f t="shared" si="64"/>
        <v>0</v>
      </c>
      <c r="L665" s="78">
        <f t="shared" si="65"/>
        <v>1.1000000000000001</v>
      </c>
      <c r="M665" s="45">
        <f t="shared" si="66"/>
        <v>24.8</v>
      </c>
      <c r="N665" s="398"/>
      <c r="O665" s="382"/>
      <c r="P665" s="376"/>
      <c r="Q665" s="382"/>
      <c r="R665" s="376"/>
      <c r="S665" s="380"/>
      <c r="T665" s="363"/>
      <c r="U665" s="380"/>
      <c r="V665" s="363"/>
      <c r="W665" s="213"/>
      <c r="X665" s="363"/>
      <c r="Y665" s="363"/>
      <c r="Z665" s="363"/>
      <c r="AA665" s="363"/>
      <c r="AB665" s="363"/>
      <c r="AC665" s="363"/>
      <c r="AD665" s="74"/>
    </row>
    <row r="666" spans="1:30" s="207" customFormat="1" ht="18" customHeight="1">
      <c r="A666" s="111"/>
      <c r="B666" s="97"/>
      <c r="C666" s="98"/>
      <c r="D666" s="95"/>
      <c r="E666" s="43" t="s">
        <v>356</v>
      </c>
      <c r="F666" s="44" t="s">
        <v>170</v>
      </c>
      <c r="G666" s="214">
        <v>2</v>
      </c>
      <c r="H666" s="71"/>
      <c r="I666" s="71">
        <v>30</v>
      </c>
      <c r="J666" s="96">
        <v>30</v>
      </c>
      <c r="K666" s="78">
        <f t="shared" si="64"/>
        <v>0</v>
      </c>
      <c r="L666" s="78">
        <f t="shared" si="65"/>
        <v>1.1000000000000001</v>
      </c>
      <c r="M666" s="45">
        <f t="shared" si="66"/>
        <v>24.8</v>
      </c>
      <c r="N666" s="398"/>
      <c r="O666" s="382"/>
      <c r="P666" s="376"/>
      <c r="Q666" s="382"/>
      <c r="R666" s="376"/>
      <c r="S666" s="380"/>
      <c r="T666" s="363"/>
      <c r="U666" s="380"/>
      <c r="V666" s="363"/>
      <c r="W666" s="213"/>
      <c r="X666" s="363"/>
      <c r="Y666" s="363"/>
      <c r="Z666" s="363"/>
      <c r="AA666" s="363"/>
      <c r="AB666" s="363"/>
      <c r="AC666" s="363"/>
      <c r="AD666" s="74"/>
    </row>
    <row r="667" spans="1:30" s="207" customFormat="1" ht="18" hidden="1" customHeight="1">
      <c r="A667" s="111"/>
      <c r="B667" s="97"/>
      <c r="C667" s="98"/>
      <c r="D667" s="95"/>
      <c r="E667" s="43"/>
      <c r="F667" s="44"/>
      <c r="G667" s="214"/>
      <c r="H667" s="71"/>
      <c r="I667" s="71"/>
      <c r="J667" s="96"/>
      <c r="K667" s="78"/>
      <c r="L667" s="78"/>
      <c r="M667" s="45"/>
      <c r="N667" s="398"/>
      <c r="O667" s="382"/>
      <c r="P667" s="376"/>
      <c r="Q667" s="382"/>
      <c r="R667" s="376"/>
      <c r="S667" s="380"/>
      <c r="T667" s="363"/>
      <c r="U667" s="380"/>
      <c r="V667" s="363"/>
      <c r="W667" s="213"/>
      <c r="X667" s="363"/>
      <c r="Y667" s="363"/>
      <c r="Z667" s="363"/>
      <c r="AA667" s="363"/>
      <c r="AB667" s="363"/>
      <c r="AC667" s="363"/>
      <c r="AD667" s="74"/>
    </row>
    <row r="668" spans="1:30" s="207" customFormat="1" ht="18" hidden="1" customHeight="1">
      <c r="A668" s="111"/>
      <c r="B668" s="97"/>
      <c r="C668" s="98"/>
      <c r="D668" s="95"/>
      <c r="E668" s="43"/>
      <c r="F668" s="44"/>
      <c r="G668" s="214"/>
      <c r="H668" s="71"/>
      <c r="I668" s="71"/>
      <c r="J668" s="96"/>
      <c r="K668" s="78"/>
      <c r="L668" s="78"/>
      <c r="M668" s="45"/>
      <c r="N668" s="398"/>
      <c r="O668" s="382"/>
      <c r="P668" s="376"/>
      <c r="Q668" s="382"/>
      <c r="R668" s="376"/>
      <c r="S668" s="380"/>
      <c r="T668" s="389"/>
      <c r="U668" s="380"/>
      <c r="V668" s="389"/>
      <c r="W668" s="213"/>
      <c r="X668" s="389"/>
      <c r="Y668" s="389"/>
      <c r="Z668" s="389"/>
      <c r="AA668" s="389"/>
      <c r="AB668" s="389"/>
      <c r="AC668" s="389"/>
      <c r="AD668" s="74"/>
    </row>
    <row r="669" spans="1:30" s="207" customFormat="1" ht="18" hidden="1" customHeight="1">
      <c r="A669" s="111"/>
      <c r="B669" s="97"/>
      <c r="C669" s="98"/>
      <c r="D669" s="95"/>
      <c r="E669" s="43"/>
      <c r="F669" s="44"/>
      <c r="G669" s="214"/>
      <c r="H669" s="71"/>
      <c r="I669" s="71"/>
      <c r="J669" s="96"/>
      <c r="K669" s="78"/>
      <c r="L669" s="78"/>
      <c r="M669" s="45"/>
      <c r="N669" s="398"/>
      <c r="O669" s="382"/>
      <c r="P669" s="376"/>
      <c r="Q669" s="382"/>
      <c r="R669" s="376"/>
      <c r="S669" s="380"/>
      <c r="T669" s="363"/>
      <c r="U669" s="380"/>
      <c r="V669" s="363"/>
      <c r="W669" s="213"/>
      <c r="X669" s="363"/>
      <c r="Y669" s="363"/>
      <c r="Z669" s="363"/>
      <c r="AA669" s="363"/>
      <c r="AB669" s="363"/>
      <c r="AC669" s="363"/>
      <c r="AD669" s="74"/>
    </row>
    <row r="670" spans="1:30" s="207" customFormat="1" ht="18" hidden="1" customHeight="1">
      <c r="A670" s="111"/>
      <c r="B670" s="97"/>
      <c r="C670" s="98"/>
      <c r="D670" s="95"/>
      <c r="E670" s="43"/>
      <c r="F670" s="44"/>
      <c r="G670" s="214"/>
      <c r="H670" s="71"/>
      <c r="I670" s="71"/>
      <c r="J670" s="96"/>
      <c r="K670" s="78"/>
      <c r="L670" s="78"/>
      <c r="M670" s="45"/>
      <c r="N670" s="398"/>
      <c r="O670" s="382"/>
      <c r="P670" s="376"/>
      <c r="Q670" s="382"/>
      <c r="R670" s="376"/>
      <c r="S670" s="380"/>
      <c r="T670" s="363"/>
      <c r="U670" s="380"/>
      <c r="V670" s="363"/>
      <c r="W670" s="213"/>
      <c r="X670" s="363"/>
      <c r="Y670" s="363"/>
      <c r="Z670" s="363"/>
      <c r="AA670" s="363"/>
      <c r="AB670" s="363"/>
      <c r="AC670" s="363"/>
      <c r="AD670" s="74"/>
    </row>
    <row r="671" spans="1:30" s="207" customFormat="1" ht="18" hidden="1" customHeight="1">
      <c r="A671" s="111"/>
      <c r="B671" s="97"/>
      <c r="C671" s="98"/>
      <c r="D671" s="95"/>
      <c r="E671" s="43"/>
      <c r="F671" s="44"/>
      <c r="G671" s="214"/>
      <c r="H671" s="71"/>
      <c r="I671" s="71"/>
      <c r="J671" s="96"/>
      <c r="K671" s="78"/>
      <c r="L671" s="78"/>
      <c r="M671" s="45"/>
      <c r="N671" s="398"/>
      <c r="O671" s="382"/>
      <c r="P671" s="376"/>
      <c r="Q671" s="382"/>
      <c r="R671" s="376"/>
      <c r="S671" s="380"/>
      <c r="T671" s="363"/>
      <c r="U671" s="380"/>
      <c r="V671" s="363"/>
      <c r="W671" s="213"/>
      <c r="X671" s="363"/>
      <c r="Y671" s="363"/>
      <c r="Z671" s="363"/>
      <c r="AA671" s="363"/>
      <c r="AB671" s="363"/>
      <c r="AC671" s="363"/>
      <c r="AD671" s="74"/>
    </row>
    <row r="672" spans="1:30" s="207" customFormat="1" ht="18" hidden="1" customHeight="1">
      <c r="A672" s="111"/>
      <c r="B672" s="97"/>
      <c r="C672" s="98"/>
      <c r="D672" s="95"/>
      <c r="E672" s="43"/>
      <c r="F672" s="44"/>
      <c r="G672" s="214"/>
      <c r="H672" s="71"/>
      <c r="I672" s="71"/>
      <c r="J672" s="96"/>
      <c r="K672" s="78"/>
      <c r="L672" s="78"/>
      <c r="M672" s="45"/>
      <c r="N672" s="398"/>
      <c r="O672" s="382"/>
      <c r="P672" s="376"/>
      <c r="Q672" s="382"/>
      <c r="R672" s="376"/>
      <c r="S672" s="380"/>
      <c r="T672" s="363"/>
      <c r="U672" s="380"/>
      <c r="V672" s="363"/>
      <c r="W672" s="213"/>
      <c r="X672" s="363"/>
      <c r="Y672" s="363"/>
      <c r="Z672" s="363"/>
      <c r="AA672" s="363"/>
      <c r="AB672" s="363"/>
      <c r="AC672" s="363"/>
      <c r="AD672" s="74"/>
    </row>
    <row r="673" spans="1:16384" s="207" customFormat="1" ht="18" hidden="1" customHeight="1">
      <c r="A673" s="111"/>
      <c r="B673" s="97"/>
      <c r="C673" s="98"/>
      <c r="D673" s="95"/>
      <c r="E673" s="43"/>
      <c r="F673" s="44"/>
      <c r="G673" s="214"/>
      <c r="H673" s="71"/>
      <c r="I673" s="71"/>
      <c r="J673" s="96"/>
      <c r="K673" s="78"/>
      <c r="L673" s="78"/>
      <c r="M673" s="45"/>
      <c r="N673" s="398"/>
      <c r="O673" s="382"/>
      <c r="P673" s="376"/>
      <c r="Q673" s="382"/>
      <c r="R673" s="376"/>
      <c r="S673" s="380"/>
      <c r="T673" s="363"/>
      <c r="U673" s="380"/>
      <c r="V673" s="363"/>
      <c r="W673" s="213"/>
      <c r="X673" s="363"/>
      <c r="Y673" s="363"/>
      <c r="Z673" s="363"/>
      <c r="AA673" s="363"/>
      <c r="AB673" s="363"/>
      <c r="AC673" s="363"/>
      <c r="AD673" s="74"/>
    </row>
    <row r="674" spans="1:16384" s="203" customFormat="1" ht="18" customHeight="1">
      <c r="A674" s="94">
        <v>36</v>
      </c>
      <c r="B674" s="59" t="s">
        <v>478</v>
      </c>
      <c r="C674" s="60"/>
      <c r="D674" s="94"/>
      <c r="E674" s="59" t="s">
        <v>327</v>
      </c>
      <c r="F674" s="60" t="s">
        <v>346</v>
      </c>
      <c r="G674" s="94">
        <v>1</v>
      </c>
      <c r="H674" s="294">
        <v>30</v>
      </c>
      <c r="I674" s="288">
        <v>0</v>
      </c>
      <c r="J674" s="94">
        <v>40</v>
      </c>
      <c r="K674" s="78">
        <f t="shared" si="60"/>
        <v>1.2</v>
      </c>
      <c r="L674" s="78">
        <f t="shared" si="61"/>
        <v>0</v>
      </c>
      <c r="M674" s="45">
        <f t="shared" si="62"/>
        <v>36</v>
      </c>
      <c r="N674" s="397"/>
      <c r="O674" s="381"/>
      <c r="P674" s="375">
        <v>108</v>
      </c>
      <c r="Q674" s="381"/>
      <c r="R674" s="375"/>
      <c r="S674" s="379"/>
      <c r="T674" s="381"/>
      <c r="U674" s="379"/>
      <c r="V674" s="381"/>
      <c r="W674" s="204"/>
      <c r="X674" s="381"/>
      <c r="Y674" s="375"/>
      <c r="Z674" s="383"/>
      <c r="AA674" s="383"/>
      <c r="AB674" s="401"/>
      <c r="AC674" s="390">
        <f>P674</f>
        <v>108</v>
      </c>
      <c r="AD674" s="60"/>
      <c r="AE674" s="94"/>
      <c r="AF674" s="59"/>
      <c r="AG674" s="60"/>
      <c r="AH674" s="94"/>
      <c r="AI674" s="59"/>
      <c r="AJ674" s="60"/>
      <c r="AK674" s="94"/>
      <c r="AL674" s="59"/>
      <c r="AM674" s="60"/>
      <c r="AN674" s="94"/>
      <c r="AO674" s="59"/>
      <c r="AP674" s="60"/>
      <c r="AQ674" s="94"/>
      <c r="AR674" s="59"/>
      <c r="AS674" s="60"/>
      <c r="AT674" s="94"/>
      <c r="AU674" s="59"/>
      <c r="AV674" s="60"/>
      <c r="AW674" s="94"/>
      <c r="AX674" s="59"/>
      <c r="AY674" s="60"/>
      <c r="AZ674" s="94"/>
      <c r="BA674" s="59"/>
      <c r="BB674" s="60"/>
      <c r="BC674" s="94"/>
      <c r="BD674" s="59"/>
      <c r="BE674" s="60"/>
      <c r="BF674" s="94"/>
      <c r="BG674" s="59"/>
      <c r="BH674" s="60"/>
      <c r="BI674" s="94"/>
      <c r="BJ674" s="59"/>
      <c r="BK674" s="60"/>
      <c r="BL674" s="94"/>
      <c r="BM674" s="59"/>
      <c r="BN674" s="60"/>
      <c r="BO674" s="94"/>
      <c r="BP674" s="59"/>
      <c r="BQ674" s="60"/>
      <c r="BR674" s="94"/>
      <c r="BS674" s="59"/>
      <c r="BT674" s="60"/>
      <c r="BU674" s="94"/>
      <c r="BV674" s="59"/>
      <c r="BW674" s="60"/>
      <c r="BX674" s="94"/>
      <c r="BY674" s="59"/>
      <c r="BZ674" s="60"/>
      <c r="CA674" s="94"/>
      <c r="CB674" s="59"/>
      <c r="CC674" s="60"/>
      <c r="CD674" s="94"/>
      <c r="CE674" s="59"/>
      <c r="CF674" s="60"/>
      <c r="CG674" s="94"/>
      <c r="CH674" s="59"/>
      <c r="CI674" s="60"/>
      <c r="CJ674" s="94"/>
      <c r="CK674" s="59"/>
      <c r="CL674" s="60"/>
      <c r="CM674" s="94"/>
      <c r="CN674" s="59"/>
      <c r="CO674" s="60"/>
      <c r="CP674" s="94"/>
      <c r="CQ674" s="59"/>
      <c r="CR674" s="60"/>
      <c r="CS674" s="94"/>
      <c r="CT674" s="59"/>
      <c r="CU674" s="60"/>
      <c r="CV674" s="94"/>
      <c r="CW674" s="59"/>
      <c r="CX674" s="60"/>
      <c r="CY674" s="94"/>
      <c r="CZ674" s="59"/>
      <c r="DA674" s="60"/>
      <c r="DB674" s="94"/>
      <c r="DC674" s="59"/>
      <c r="DD674" s="60"/>
      <c r="DE674" s="94"/>
      <c r="DF674" s="59"/>
      <c r="DG674" s="60"/>
      <c r="DH674" s="94"/>
      <c r="DI674" s="59"/>
      <c r="DJ674" s="60"/>
      <c r="DK674" s="94"/>
      <c r="DL674" s="59"/>
      <c r="DM674" s="60"/>
      <c r="DN674" s="94"/>
      <c r="DO674" s="59"/>
      <c r="DP674" s="60"/>
      <c r="DQ674" s="94"/>
      <c r="DR674" s="59"/>
      <c r="DS674" s="60"/>
      <c r="DT674" s="94"/>
      <c r="DU674" s="59"/>
      <c r="DV674" s="60"/>
      <c r="DW674" s="94"/>
      <c r="DX674" s="59"/>
      <c r="DY674" s="60"/>
      <c r="DZ674" s="94"/>
      <c r="EA674" s="59"/>
      <c r="EB674" s="60"/>
      <c r="EC674" s="94"/>
      <c r="ED674" s="59"/>
      <c r="EE674" s="60"/>
      <c r="EF674" s="94"/>
      <c r="EG674" s="59"/>
      <c r="EH674" s="60"/>
      <c r="EI674" s="94"/>
      <c r="EJ674" s="59"/>
      <c r="EK674" s="60"/>
      <c r="EL674" s="94"/>
      <c r="EM674" s="59"/>
      <c r="EN674" s="60"/>
      <c r="EO674" s="94"/>
      <c r="EP674" s="59"/>
      <c r="EQ674" s="60"/>
      <c r="ER674" s="94"/>
      <c r="ES674" s="59"/>
      <c r="ET674" s="60"/>
      <c r="EU674" s="94"/>
      <c r="EV674" s="59"/>
      <c r="EW674" s="60"/>
      <c r="EX674" s="94"/>
      <c r="EY674" s="59"/>
      <c r="EZ674" s="60"/>
      <c r="FA674" s="94"/>
      <c r="FB674" s="59"/>
      <c r="FC674" s="60"/>
      <c r="FD674" s="94"/>
      <c r="FE674" s="59"/>
      <c r="FF674" s="60"/>
      <c r="FG674" s="94"/>
      <c r="FH674" s="59"/>
      <c r="FI674" s="60"/>
      <c r="FJ674" s="94"/>
      <c r="FK674" s="59"/>
      <c r="FL674" s="60"/>
      <c r="FM674" s="94"/>
      <c r="FN674" s="59"/>
      <c r="FO674" s="60"/>
      <c r="FP674" s="94"/>
      <c r="FQ674" s="59"/>
      <c r="FR674" s="60"/>
      <c r="FS674" s="94"/>
      <c r="FT674" s="59"/>
      <c r="FU674" s="60"/>
      <c r="FV674" s="94"/>
      <c r="FW674" s="59"/>
      <c r="FX674" s="60"/>
      <c r="FY674" s="94"/>
      <c r="FZ674" s="59"/>
      <c r="GA674" s="60"/>
      <c r="GB674" s="94"/>
      <c r="GC674" s="59"/>
      <c r="GD674" s="60"/>
      <c r="GE674" s="94"/>
      <c r="GF674" s="59"/>
      <c r="GG674" s="60"/>
      <c r="GH674" s="94"/>
      <c r="GI674" s="59"/>
      <c r="GJ674" s="60"/>
      <c r="GK674" s="94"/>
      <c r="GL674" s="59"/>
      <c r="GM674" s="60"/>
      <c r="GN674" s="94"/>
      <c r="GO674" s="59"/>
      <c r="GP674" s="60"/>
      <c r="GQ674" s="94"/>
      <c r="GR674" s="59"/>
      <c r="GS674" s="60"/>
      <c r="GT674" s="94"/>
      <c r="GU674" s="59"/>
      <c r="GV674" s="60"/>
      <c r="GW674" s="94"/>
      <c r="GX674" s="59"/>
      <c r="GY674" s="60"/>
      <c r="GZ674" s="94"/>
      <c r="HA674" s="59"/>
      <c r="HB674" s="60"/>
      <c r="HC674" s="94"/>
      <c r="HD674" s="59"/>
      <c r="HE674" s="60"/>
      <c r="HF674" s="94"/>
      <c r="HG674" s="59"/>
      <c r="HH674" s="60"/>
      <c r="HI674" s="94"/>
      <c r="HJ674" s="59"/>
      <c r="HK674" s="60"/>
      <c r="HL674" s="94"/>
      <c r="HM674" s="59"/>
      <c r="HN674" s="60"/>
      <c r="HO674" s="94"/>
      <c r="HP674" s="59"/>
      <c r="HQ674" s="60"/>
      <c r="HR674" s="94"/>
      <c r="HS674" s="59"/>
      <c r="HT674" s="60"/>
      <c r="HU674" s="94"/>
      <c r="HV674" s="59"/>
      <c r="HW674" s="60"/>
      <c r="HX674" s="94"/>
      <c r="HY674" s="59"/>
      <c r="HZ674" s="60"/>
      <c r="IA674" s="94"/>
      <c r="IB674" s="59"/>
      <c r="IC674" s="60"/>
      <c r="ID674" s="94"/>
      <c r="IE674" s="59"/>
      <c r="IF674" s="60"/>
      <c r="IG674" s="94"/>
      <c r="IH674" s="59"/>
      <c r="II674" s="60"/>
      <c r="IJ674" s="94"/>
      <c r="IK674" s="59"/>
      <c r="IL674" s="60"/>
      <c r="IM674" s="94"/>
      <c r="IN674" s="59"/>
      <c r="IO674" s="60"/>
      <c r="IP674" s="94"/>
      <c r="IQ674" s="59"/>
      <c r="IR674" s="60"/>
      <c r="IS674" s="94"/>
      <c r="IT674" s="59"/>
      <c r="IU674" s="60"/>
      <c r="IV674" s="94"/>
      <c r="IW674" s="59"/>
      <c r="IX674" s="60"/>
      <c r="IY674" s="94"/>
      <c r="IZ674" s="59"/>
      <c r="JA674" s="60"/>
      <c r="JB674" s="94"/>
      <c r="JC674" s="59"/>
      <c r="JD674" s="60"/>
      <c r="JE674" s="94"/>
      <c r="JF674" s="59"/>
      <c r="JG674" s="60"/>
      <c r="JH674" s="94"/>
      <c r="JI674" s="59"/>
      <c r="JJ674" s="60"/>
      <c r="JK674" s="94"/>
      <c r="JL674" s="59"/>
      <c r="JM674" s="60"/>
      <c r="JN674" s="94"/>
      <c r="JO674" s="59"/>
      <c r="JP674" s="60"/>
      <c r="JQ674" s="94"/>
      <c r="JR674" s="59"/>
      <c r="JS674" s="60"/>
      <c r="JT674" s="94"/>
      <c r="JU674" s="59"/>
      <c r="JV674" s="60"/>
      <c r="JW674" s="94"/>
      <c r="JX674" s="59"/>
      <c r="JY674" s="60"/>
      <c r="JZ674" s="94"/>
      <c r="KA674" s="59"/>
      <c r="KB674" s="60"/>
      <c r="KC674" s="94"/>
      <c r="KD674" s="59"/>
      <c r="KE674" s="60"/>
      <c r="KF674" s="94"/>
      <c r="KG674" s="59"/>
      <c r="KH674" s="60"/>
      <c r="KI674" s="94"/>
      <c r="KJ674" s="59"/>
      <c r="KK674" s="60"/>
      <c r="KL674" s="94"/>
      <c r="KM674" s="59"/>
      <c r="KN674" s="60"/>
      <c r="KO674" s="94"/>
      <c r="KP674" s="59"/>
      <c r="KQ674" s="60"/>
      <c r="KR674" s="94"/>
      <c r="KS674" s="59"/>
      <c r="KT674" s="60"/>
      <c r="KU674" s="94"/>
      <c r="KV674" s="59"/>
      <c r="KW674" s="60"/>
      <c r="KX674" s="94"/>
      <c r="KY674" s="59"/>
      <c r="KZ674" s="60"/>
      <c r="LA674" s="94"/>
      <c r="LB674" s="59"/>
      <c r="LC674" s="60"/>
      <c r="LD674" s="94"/>
      <c r="LE674" s="59"/>
      <c r="LF674" s="60"/>
      <c r="LG674" s="94"/>
      <c r="LH674" s="59"/>
      <c r="LI674" s="60"/>
      <c r="LJ674" s="94"/>
      <c r="LK674" s="59"/>
      <c r="LL674" s="60"/>
      <c r="LM674" s="94"/>
      <c r="LN674" s="59"/>
      <c r="LO674" s="60"/>
      <c r="LP674" s="94"/>
      <c r="LQ674" s="59"/>
      <c r="LR674" s="60"/>
      <c r="LS674" s="94"/>
      <c r="LT674" s="59"/>
      <c r="LU674" s="60"/>
      <c r="LV674" s="94"/>
      <c r="LW674" s="59"/>
      <c r="LX674" s="60"/>
      <c r="LY674" s="94"/>
      <c r="LZ674" s="59"/>
      <c r="MA674" s="60"/>
      <c r="MB674" s="94"/>
      <c r="MC674" s="59"/>
      <c r="MD674" s="60"/>
      <c r="ME674" s="94"/>
      <c r="MF674" s="59"/>
      <c r="MG674" s="60"/>
      <c r="MH674" s="94"/>
      <c r="MI674" s="59"/>
      <c r="MJ674" s="60"/>
      <c r="MK674" s="94"/>
      <c r="ML674" s="59"/>
      <c r="MM674" s="60"/>
      <c r="MN674" s="94"/>
      <c r="MO674" s="59"/>
      <c r="MP674" s="60"/>
      <c r="MQ674" s="94"/>
      <c r="MR674" s="59"/>
      <c r="MS674" s="60"/>
      <c r="MT674" s="94"/>
      <c r="MU674" s="59"/>
      <c r="MV674" s="60"/>
      <c r="MW674" s="94"/>
      <c r="MX674" s="59"/>
      <c r="MY674" s="60"/>
      <c r="MZ674" s="94"/>
      <c r="NA674" s="59"/>
      <c r="NB674" s="60"/>
      <c r="NC674" s="94"/>
      <c r="ND674" s="59"/>
      <c r="NE674" s="60"/>
      <c r="NF674" s="94"/>
      <c r="NG674" s="59"/>
      <c r="NH674" s="60"/>
      <c r="NI674" s="94"/>
      <c r="NJ674" s="59"/>
      <c r="NK674" s="60"/>
      <c r="NL674" s="94"/>
      <c r="NM674" s="59"/>
      <c r="NN674" s="60"/>
      <c r="NO674" s="94"/>
      <c r="NP674" s="59"/>
      <c r="NQ674" s="60"/>
      <c r="NR674" s="94"/>
      <c r="NS674" s="59"/>
      <c r="NT674" s="60"/>
      <c r="NU674" s="94"/>
      <c r="NV674" s="59"/>
      <c r="NW674" s="60"/>
      <c r="NX674" s="94"/>
      <c r="NY674" s="59"/>
      <c r="NZ674" s="60"/>
      <c r="OA674" s="94"/>
      <c r="OB674" s="59"/>
      <c r="OC674" s="60"/>
      <c r="OD674" s="94"/>
      <c r="OE674" s="59"/>
      <c r="OF674" s="60"/>
      <c r="OG674" s="94"/>
      <c r="OH674" s="59"/>
      <c r="OI674" s="60"/>
      <c r="OJ674" s="94"/>
      <c r="OK674" s="59"/>
      <c r="OL674" s="60"/>
      <c r="OM674" s="94"/>
      <c r="ON674" s="59"/>
      <c r="OO674" s="60"/>
      <c r="OP674" s="94"/>
      <c r="OQ674" s="59"/>
      <c r="OR674" s="60"/>
      <c r="OS674" s="94"/>
      <c r="OT674" s="59"/>
      <c r="OU674" s="60"/>
      <c r="OV674" s="94"/>
      <c r="OW674" s="59"/>
      <c r="OX674" s="60"/>
      <c r="OY674" s="94"/>
      <c r="OZ674" s="59"/>
      <c r="PA674" s="60"/>
      <c r="PB674" s="94"/>
      <c r="PC674" s="59"/>
      <c r="PD674" s="60"/>
      <c r="PE674" s="94"/>
      <c r="PF674" s="59"/>
      <c r="PG674" s="60"/>
      <c r="PH674" s="94"/>
      <c r="PI674" s="59"/>
      <c r="PJ674" s="60"/>
      <c r="PK674" s="94"/>
      <c r="PL674" s="59"/>
      <c r="PM674" s="60"/>
      <c r="PN674" s="94"/>
      <c r="PO674" s="59"/>
      <c r="PP674" s="60"/>
      <c r="PQ674" s="94"/>
      <c r="PR674" s="59"/>
      <c r="PS674" s="60"/>
      <c r="PT674" s="94"/>
      <c r="PU674" s="59"/>
      <c r="PV674" s="60"/>
      <c r="PW674" s="94"/>
      <c r="PX674" s="59"/>
      <c r="PY674" s="60"/>
      <c r="PZ674" s="94"/>
      <c r="QA674" s="59"/>
      <c r="QB674" s="60"/>
      <c r="QC674" s="94"/>
      <c r="QD674" s="59"/>
      <c r="QE674" s="60"/>
      <c r="QF674" s="94"/>
      <c r="QG674" s="59"/>
      <c r="QH674" s="60"/>
      <c r="QI674" s="94"/>
      <c r="QJ674" s="59"/>
      <c r="QK674" s="60"/>
      <c r="QL674" s="94"/>
      <c r="QM674" s="59"/>
      <c r="QN674" s="60"/>
      <c r="QO674" s="94"/>
      <c r="QP674" s="59"/>
      <c r="QQ674" s="60"/>
      <c r="QR674" s="94"/>
      <c r="QS674" s="59"/>
      <c r="QT674" s="60"/>
      <c r="QU674" s="94"/>
      <c r="QV674" s="59"/>
      <c r="QW674" s="60"/>
      <c r="QX674" s="94"/>
      <c r="QY674" s="59"/>
      <c r="QZ674" s="60"/>
      <c r="RA674" s="94"/>
      <c r="RB674" s="59"/>
      <c r="RC674" s="60"/>
      <c r="RD674" s="94"/>
      <c r="RE674" s="59"/>
      <c r="RF674" s="60"/>
      <c r="RG674" s="94"/>
      <c r="RH674" s="59"/>
      <c r="RI674" s="60"/>
      <c r="RJ674" s="94"/>
      <c r="RK674" s="59"/>
      <c r="RL674" s="60"/>
      <c r="RM674" s="94"/>
      <c r="RN674" s="59"/>
      <c r="RO674" s="60"/>
      <c r="RP674" s="94"/>
      <c r="RQ674" s="59"/>
      <c r="RR674" s="60"/>
      <c r="RS674" s="94"/>
      <c r="RT674" s="59"/>
      <c r="RU674" s="60"/>
      <c r="RV674" s="94"/>
      <c r="RW674" s="59"/>
      <c r="RX674" s="60"/>
      <c r="RY674" s="94"/>
      <c r="RZ674" s="59"/>
      <c r="SA674" s="60"/>
      <c r="SB674" s="94"/>
      <c r="SC674" s="59"/>
      <c r="SD674" s="60"/>
      <c r="SE674" s="94"/>
      <c r="SF674" s="59"/>
      <c r="SG674" s="60"/>
      <c r="SH674" s="94"/>
      <c r="SI674" s="59"/>
      <c r="SJ674" s="60"/>
      <c r="SK674" s="94"/>
      <c r="SL674" s="59"/>
      <c r="SM674" s="60"/>
      <c r="SN674" s="94"/>
      <c r="SO674" s="59"/>
      <c r="SP674" s="60"/>
      <c r="SQ674" s="94"/>
      <c r="SR674" s="59"/>
      <c r="SS674" s="60"/>
      <c r="ST674" s="94"/>
      <c r="SU674" s="59"/>
      <c r="SV674" s="60"/>
      <c r="SW674" s="94"/>
      <c r="SX674" s="59"/>
      <c r="SY674" s="60"/>
      <c r="SZ674" s="94"/>
      <c r="TA674" s="59"/>
      <c r="TB674" s="60"/>
      <c r="TC674" s="94"/>
      <c r="TD674" s="59"/>
      <c r="TE674" s="60"/>
      <c r="TF674" s="94"/>
      <c r="TG674" s="59"/>
      <c r="TH674" s="60"/>
      <c r="TI674" s="94"/>
      <c r="TJ674" s="59"/>
      <c r="TK674" s="60"/>
      <c r="TL674" s="94"/>
      <c r="TM674" s="59"/>
      <c r="TN674" s="60"/>
      <c r="TO674" s="94"/>
      <c r="TP674" s="59"/>
      <c r="TQ674" s="60"/>
      <c r="TR674" s="94"/>
      <c r="TS674" s="59"/>
      <c r="TT674" s="60"/>
      <c r="TU674" s="94"/>
      <c r="TV674" s="59"/>
      <c r="TW674" s="60"/>
      <c r="TX674" s="94"/>
      <c r="TY674" s="59"/>
      <c r="TZ674" s="60"/>
      <c r="UA674" s="94"/>
      <c r="UB674" s="59"/>
      <c r="UC674" s="60"/>
      <c r="UD674" s="94"/>
      <c r="UE674" s="59"/>
      <c r="UF674" s="60"/>
      <c r="UG674" s="94"/>
      <c r="UH674" s="59"/>
      <c r="UI674" s="60"/>
      <c r="UJ674" s="94"/>
      <c r="UK674" s="59"/>
      <c r="UL674" s="60"/>
      <c r="UM674" s="94"/>
      <c r="UN674" s="59"/>
      <c r="UO674" s="60"/>
      <c r="UP674" s="94"/>
      <c r="UQ674" s="59"/>
      <c r="UR674" s="60"/>
      <c r="US674" s="94"/>
      <c r="UT674" s="59"/>
      <c r="UU674" s="60"/>
      <c r="UV674" s="94"/>
      <c r="UW674" s="59"/>
      <c r="UX674" s="60"/>
      <c r="UY674" s="94"/>
      <c r="UZ674" s="59"/>
      <c r="VA674" s="60"/>
      <c r="VB674" s="94"/>
      <c r="VC674" s="59"/>
      <c r="VD674" s="60"/>
      <c r="VE674" s="94"/>
      <c r="VF674" s="59"/>
      <c r="VG674" s="60"/>
      <c r="VH674" s="94"/>
      <c r="VI674" s="59"/>
      <c r="VJ674" s="60"/>
      <c r="VK674" s="94"/>
      <c r="VL674" s="59"/>
      <c r="VM674" s="60"/>
      <c r="VN674" s="94"/>
      <c r="VO674" s="59"/>
      <c r="VP674" s="60"/>
      <c r="VQ674" s="94"/>
      <c r="VR674" s="59"/>
      <c r="VS674" s="60"/>
      <c r="VT674" s="94"/>
      <c r="VU674" s="59"/>
      <c r="VV674" s="60"/>
      <c r="VW674" s="94"/>
      <c r="VX674" s="59"/>
      <c r="VY674" s="60"/>
      <c r="VZ674" s="94"/>
      <c r="WA674" s="59"/>
      <c r="WB674" s="60"/>
      <c r="WC674" s="94"/>
      <c r="WD674" s="59"/>
      <c r="WE674" s="60"/>
      <c r="WF674" s="94"/>
      <c r="WG674" s="59"/>
      <c r="WH674" s="60"/>
      <c r="WI674" s="94"/>
      <c r="WJ674" s="59"/>
      <c r="WK674" s="60"/>
      <c r="WL674" s="94"/>
      <c r="WM674" s="59"/>
      <c r="WN674" s="60"/>
      <c r="WO674" s="94"/>
      <c r="WP674" s="59"/>
      <c r="WQ674" s="60"/>
      <c r="WR674" s="94"/>
      <c r="WS674" s="59"/>
      <c r="WT674" s="60"/>
      <c r="WU674" s="94"/>
      <c r="WV674" s="59"/>
      <c r="WW674" s="60"/>
      <c r="WX674" s="94"/>
      <c r="WY674" s="59"/>
      <c r="WZ674" s="60"/>
      <c r="XA674" s="94"/>
      <c r="XB674" s="59"/>
      <c r="XC674" s="60"/>
      <c r="XD674" s="94"/>
      <c r="XE674" s="59"/>
      <c r="XF674" s="60"/>
      <c r="XG674" s="94"/>
      <c r="XH674" s="59"/>
      <c r="XI674" s="60"/>
      <c r="XJ674" s="94"/>
      <c r="XK674" s="59"/>
      <c r="XL674" s="60"/>
      <c r="XM674" s="94"/>
      <c r="XN674" s="59"/>
      <c r="XO674" s="60"/>
      <c r="XP674" s="94"/>
      <c r="XQ674" s="59"/>
      <c r="XR674" s="60"/>
      <c r="XS674" s="94"/>
      <c r="XT674" s="59"/>
      <c r="XU674" s="60"/>
      <c r="XV674" s="94"/>
      <c r="XW674" s="59"/>
      <c r="XX674" s="60"/>
      <c r="XY674" s="94"/>
      <c r="XZ674" s="59"/>
      <c r="YA674" s="60"/>
      <c r="YB674" s="94"/>
      <c r="YC674" s="59"/>
      <c r="YD674" s="60"/>
      <c r="YE674" s="94"/>
      <c r="YF674" s="59"/>
      <c r="YG674" s="60"/>
      <c r="YH674" s="94"/>
      <c r="YI674" s="59"/>
      <c r="YJ674" s="60"/>
      <c r="YK674" s="94"/>
      <c r="YL674" s="59"/>
      <c r="YM674" s="60"/>
      <c r="YN674" s="94"/>
      <c r="YO674" s="59"/>
      <c r="YP674" s="60"/>
      <c r="YQ674" s="94"/>
      <c r="YR674" s="59"/>
      <c r="YS674" s="60"/>
      <c r="YT674" s="94"/>
      <c r="YU674" s="59"/>
      <c r="YV674" s="60"/>
      <c r="YW674" s="94"/>
      <c r="YX674" s="59"/>
      <c r="YY674" s="60"/>
      <c r="YZ674" s="94"/>
      <c r="ZA674" s="59"/>
      <c r="ZB674" s="60"/>
      <c r="ZC674" s="94"/>
      <c r="ZD674" s="59"/>
      <c r="ZE674" s="60"/>
      <c r="ZF674" s="94"/>
      <c r="ZG674" s="59"/>
      <c r="ZH674" s="60"/>
      <c r="ZI674" s="94"/>
      <c r="ZJ674" s="59"/>
      <c r="ZK674" s="60"/>
      <c r="ZL674" s="94"/>
      <c r="ZM674" s="59"/>
      <c r="ZN674" s="60"/>
      <c r="ZO674" s="94"/>
      <c r="ZP674" s="59"/>
      <c r="ZQ674" s="60"/>
      <c r="ZR674" s="94"/>
      <c r="ZS674" s="59"/>
      <c r="ZT674" s="60"/>
      <c r="ZU674" s="94"/>
      <c r="ZV674" s="59"/>
      <c r="ZW674" s="60"/>
      <c r="ZX674" s="94"/>
      <c r="ZY674" s="59"/>
      <c r="ZZ674" s="60"/>
      <c r="AAA674" s="94"/>
      <c r="AAB674" s="59"/>
      <c r="AAC674" s="60"/>
      <c r="AAD674" s="94"/>
      <c r="AAE674" s="59"/>
      <c r="AAF674" s="60"/>
      <c r="AAG674" s="94"/>
      <c r="AAH674" s="59"/>
      <c r="AAI674" s="60"/>
      <c r="AAJ674" s="94"/>
      <c r="AAK674" s="59"/>
      <c r="AAL674" s="60"/>
      <c r="AAM674" s="94"/>
      <c r="AAN674" s="59"/>
      <c r="AAO674" s="60"/>
      <c r="AAP674" s="94"/>
      <c r="AAQ674" s="59"/>
      <c r="AAR674" s="60"/>
      <c r="AAS674" s="94"/>
      <c r="AAT674" s="59"/>
      <c r="AAU674" s="60"/>
      <c r="AAV674" s="94"/>
      <c r="AAW674" s="59"/>
      <c r="AAX674" s="60"/>
      <c r="AAY674" s="94"/>
      <c r="AAZ674" s="59"/>
      <c r="ABA674" s="60"/>
      <c r="ABB674" s="94"/>
      <c r="ABC674" s="59"/>
      <c r="ABD674" s="60"/>
      <c r="ABE674" s="94"/>
      <c r="ABF674" s="59"/>
      <c r="ABG674" s="60"/>
      <c r="ABH674" s="94"/>
      <c r="ABI674" s="59"/>
      <c r="ABJ674" s="60"/>
      <c r="ABK674" s="94"/>
      <c r="ABL674" s="59"/>
      <c r="ABM674" s="60"/>
      <c r="ABN674" s="94"/>
      <c r="ABO674" s="59"/>
      <c r="ABP674" s="60"/>
      <c r="ABQ674" s="94"/>
      <c r="ABR674" s="59"/>
      <c r="ABS674" s="60"/>
      <c r="ABT674" s="94"/>
      <c r="ABU674" s="59"/>
      <c r="ABV674" s="60"/>
      <c r="ABW674" s="94"/>
      <c r="ABX674" s="59"/>
      <c r="ABY674" s="60"/>
      <c r="ABZ674" s="94"/>
      <c r="ACA674" s="59"/>
      <c r="ACB674" s="60"/>
      <c r="ACC674" s="94"/>
      <c r="ACD674" s="59"/>
      <c r="ACE674" s="60"/>
      <c r="ACF674" s="94"/>
      <c r="ACG674" s="59"/>
      <c r="ACH674" s="60"/>
      <c r="ACI674" s="94"/>
      <c r="ACJ674" s="59"/>
      <c r="ACK674" s="60"/>
      <c r="ACL674" s="94"/>
      <c r="ACM674" s="59"/>
      <c r="ACN674" s="60"/>
      <c r="ACO674" s="94"/>
      <c r="ACP674" s="59"/>
      <c r="ACQ674" s="60"/>
      <c r="ACR674" s="94"/>
      <c r="ACS674" s="59"/>
      <c r="ACT674" s="60"/>
      <c r="ACU674" s="94"/>
      <c r="ACV674" s="59"/>
      <c r="ACW674" s="60"/>
      <c r="ACX674" s="94"/>
      <c r="ACY674" s="59"/>
      <c r="ACZ674" s="60"/>
      <c r="ADA674" s="94"/>
      <c r="ADB674" s="59"/>
      <c r="ADC674" s="60"/>
      <c r="ADD674" s="94"/>
      <c r="ADE674" s="59"/>
      <c r="ADF674" s="60"/>
      <c r="ADG674" s="94"/>
      <c r="ADH674" s="59"/>
      <c r="ADI674" s="60"/>
      <c r="ADJ674" s="94"/>
      <c r="ADK674" s="59"/>
      <c r="ADL674" s="60"/>
      <c r="ADM674" s="94"/>
      <c r="ADN674" s="59"/>
      <c r="ADO674" s="60"/>
      <c r="ADP674" s="94"/>
      <c r="ADQ674" s="59"/>
      <c r="ADR674" s="60"/>
      <c r="ADS674" s="94"/>
      <c r="ADT674" s="59"/>
      <c r="ADU674" s="60"/>
      <c r="ADV674" s="94"/>
      <c r="ADW674" s="59"/>
      <c r="ADX674" s="60"/>
      <c r="ADY674" s="94"/>
      <c r="ADZ674" s="59"/>
      <c r="AEA674" s="60"/>
      <c r="AEB674" s="94"/>
      <c r="AEC674" s="59"/>
      <c r="AED674" s="60"/>
      <c r="AEE674" s="94"/>
      <c r="AEF674" s="59"/>
      <c r="AEG674" s="60"/>
      <c r="AEH674" s="94"/>
      <c r="AEI674" s="59"/>
      <c r="AEJ674" s="60"/>
      <c r="AEK674" s="94"/>
      <c r="AEL674" s="59"/>
      <c r="AEM674" s="60"/>
      <c r="AEN674" s="94"/>
      <c r="AEO674" s="59"/>
      <c r="AEP674" s="60"/>
      <c r="AEQ674" s="94"/>
      <c r="AER674" s="59"/>
      <c r="AES674" s="60"/>
      <c r="AET674" s="94"/>
      <c r="AEU674" s="59"/>
      <c r="AEV674" s="60"/>
      <c r="AEW674" s="94"/>
      <c r="AEX674" s="59"/>
      <c r="AEY674" s="60"/>
      <c r="AEZ674" s="94"/>
      <c r="AFA674" s="59"/>
      <c r="AFB674" s="60"/>
      <c r="AFC674" s="94"/>
      <c r="AFD674" s="59"/>
      <c r="AFE674" s="60"/>
      <c r="AFF674" s="94"/>
      <c r="AFG674" s="59"/>
      <c r="AFH674" s="60"/>
      <c r="AFI674" s="94"/>
      <c r="AFJ674" s="59"/>
      <c r="AFK674" s="60"/>
      <c r="AFL674" s="94"/>
      <c r="AFM674" s="59"/>
      <c r="AFN674" s="60"/>
      <c r="AFO674" s="94"/>
      <c r="AFP674" s="59"/>
      <c r="AFQ674" s="60"/>
      <c r="AFR674" s="94"/>
      <c r="AFS674" s="59"/>
      <c r="AFT674" s="60"/>
      <c r="AFU674" s="94"/>
      <c r="AFV674" s="59"/>
      <c r="AFW674" s="60"/>
      <c r="AFX674" s="94"/>
      <c r="AFY674" s="59"/>
      <c r="AFZ674" s="60"/>
      <c r="AGA674" s="94"/>
      <c r="AGB674" s="59"/>
      <c r="AGC674" s="60"/>
      <c r="AGD674" s="94"/>
      <c r="AGE674" s="59"/>
      <c r="AGF674" s="60"/>
      <c r="AGG674" s="94"/>
      <c r="AGH674" s="59"/>
      <c r="AGI674" s="60"/>
      <c r="AGJ674" s="94"/>
      <c r="AGK674" s="59"/>
      <c r="AGL674" s="60"/>
      <c r="AGM674" s="94"/>
      <c r="AGN674" s="59"/>
      <c r="AGO674" s="60"/>
      <c r="AGP674" s="94"/>
      <c r="AGQ674" s="59"/>
      <c r="AGR674" s="60"/>
      <c r="AGS674" s="94"/>
      <c r="AGT674" s="59"/>
      <c r="AGU674" s="60"/>
      <c r="AGV674" s="94"/>
      <c r="AGW674" s="59"/>
      <c r="AGX674" s="60"/>
      <c r="AGY674" s="94"/>
      <c r="AGZ674" s="59"/>
      <c r="AHA674" s="60"/>
      <c r="AHB674" s="94"/>
      <c r="AHC674" s="59"/>
      <c r="AHD674" s="60"/>
      <c r="AHE674" s="94"/>
      <c r="AHF674" s="59"/>
      <c r="AHG674" s="60"/>
      <c r="AHH674" s="94"/>
      <c r="AHI674" s="59"/>
      <c r="AHJ674" s="60"/>
      <c r="AHK674" s="94"/>
      <c r="AHL674" s="59"/>
      <c r="AHM674" s="60"/>
      <c r="AHN674" s="94"/>
      <c r="AHO674" s="59"/>
      <c r="AHP674" s="60"/>
      <c r="AHQ674" s="94"/>
      <c r="AHR674" s="59"/>
      <c r="AHS674" s="60"/>
      <c r="AHT674" s="94"/>
      <c r="AHU674" s="59"/>
      <c r="AHV674" s="60"/>
      <c r="AHW674" s="94"/>
      <c r="AHX674" s="59"/>
      <c r="AHY674" s="60"/>
      <c r="AHZ674" s="94"/>
      <c r="AIA674" s="59"/>
      <c r="AIB674" s="60"/>
      <c r="AIC674" s="94"/>
      <c r="AID674" s="59"/>
      <c r="AIE674" s="60"/>
      <c r="AIF674" s="94"/>
      <c r="AIG674" s="59"/>
      <c r="AIH674" s="60"/>
      <c r="AII674" s="94"/>
      <c r="AIJ674" s="59"/>
      <c r="AIK674" s="60"/>
      <c r="AIL674" s="94"/>
      <c r="AIM674" s="59"/>
      <c r="AIN674" s="60"/>
      <c r="AIO674" s="94"/>
      <c r="AIP674" s="59"/>
      <c r="AIQ674" s="60"/>
      <c r="AIR674" s="94"/>
      <c r="AIS674" s="59"/>
      <c r="AIT674" s="60"/>
      <c r="AIU674" s="94"/>
      <c r="AIV674" s="59"/>
      <c r="AIW674" s="60"/>
      <c r="AIX674" s="94"/>
      <c r="AIY674" s="59"/>
      <c r="AIZ674" s="60"/>
      <c r="AJA674" s="94"/>
      <c r="AJB674" s="59"/>
      <c r="AJC674" s="60"/>
      <c r="AJD674" s="94"/>
      <c r="AJE674" s="59"/>
      <c r="AJF674" s="60"/>
      <c r="AJG674" s="94"/>
      <c r="AJH674" s="59"/>
      <c r="AJI674" s="60"/>
      <c r="AJJ674" s="94"/>
      <c r="AJK674" s="59"/>
      <c r="AJL674" s="60"/>
      <c r="AJM674" s="94"/>
      <c r="AJN674" s="59"/>
      <c r="AJO674" s="60"/>
      <c r="AJP674" s="94"/>
      <c r="AJQ674" s="59"/>
      <c r="AJR674" s="60"/>
      <c r="AJS674" s="94"/>
      <c r="AJT674" s="59"/>
      <c r="AJU674" s="60"/>
      <c r="AJV674" s="94"/>
      <c r="AJW674" s="59"/>
      <c r="AJX674" s="60"/>
      <c r="AJY674" s="94"/>
      <c r="AJZ674" s="59"/>
      <c r="AKA674" s="60"/>
      <c r="AKB674" s="94"/>
      <c r="AKC674" s="59"/>
      <c r="AKD674" s="60"/>
      <c r="AKE674" s="94"/>
      <c r="AKF674" s="59"/>
      <c r="AKG674" s="60"/>
      <c r="AKH674" s="94"/>
      <c r="AKI674" s="59"/>
      <c r="AKJ674" s="60"/>
      <c r="AKK674" s="94"/>
      <c r="AKL674" s="59"/>
      <c r="AKM674" s="60"/>
      <c r="AKN674" s="94"/>
      <c r="AKO674" s="59"/>
      <c r="AKP674" s="60"/>
      <c r="AKQ674" s="94"/>
      <c r="AKR674" s="59"/>
      <c r="AKS674" s="60"/>
      <c r="AKT674" s="94"/>
      <c r="AKU674" s="59"/>
      <c r="AKV674" s="60"/>
      <c r="AKW674" s="94"/>
      <c r="AKX674" s="59"/>
      <c r="AKY674" s="60"/>
      <c r="AKZ674" s="94"/>
      <c r="ALA674" s="59"/>
      <c r="ALB674" s="60"/>
      <c r="ALC674" s="94"/>
      <c r="ALD674" s="59"/>
      <c r="ALE674" s="60"/>
      <c r="ALF674" s="94"/>
      <c r="ALG674" s="59"/>
      <c r="ALH674" s="60"/>
      <c r="ALI674" s="94"/>
      <c r="ALJ674" s="59"/>
      <c r="ALK674" s="60"/>
      <c r="ALL674" s="94"/>
      <c r="ALM674" s="59"/>
      <c r="ALN674" s="60"/>
      <c r="ALO674" s="94"/>
      <c r="ALP674" s="59"/>
      <c r="ALQ674" s="60"/>
      <c r="ALR674" s="94"/>
      <c r="ALS674" s="59"/>
      <c r="ALT674" s="60"/>
      <c r="ALU674" s="94"/>
      <c r="ALV674" s="59"/>
      <c r="ALW674" s="60"/>
      <c r="ALX674" s="94"/>
      <c r="ALY674" s="59"/>
      <c r="ALZ674" s="60"/>
      <c r="AMA674" s="94"/>
      <c r="AMB674" s="59"/>
      <c r="AMC674" s="60"/>
      <c r="AMD674" s="94"/>
      <c r="AME674" s="59"/>
      <c r="AMF674" s="60"/>
      <c r="AMG674" s="94"/>
      <c r="AMH674" s="59"/>
      <c r="AMI674" s="60"/>
      <c r="AMJ674" s="94"/>
      <c r="AMK674" s="59"/>
      <c r="AML674" s="60"/>
      <c r="AMM674" s="94"/>
      <c r="AMN674" s="59"/>
      <c r="AMO674" s="60"/>
      <c r="AMP674" s="94"/>
      <c r="AMQ674" s="59"/>
      <c r="AMR674" s="60"/>
      <c r="AMS674" s="94"/>
      <c r="AMT674" s="59"/>
      <c r="AMU674" s="60"/>
      <c r="AMV674" s="94"/>
      <c r="AMW674" s="59"/>
      <c r="AMX674" s="60"/>
      <c r="AMY674" s="94"/>
      <c r="AMZ674" s="59"/>
      <c r="ANA674" s="60"/>
      <c r="ANB674" s="94"/>
      <c r="ANC674" s="59"/>
      <c r="AND674" s="60"/>
      <c r="ANE674" s="94"/>
      <c r="ANF674" s="59"/>
      <c r="ANG674" s="60"/>
      <c r="ANH674" s="94"/>
      <c r="ANI674" s="59"/>
      <c r="ANJ674" s="60"/>
      <c r="ANK674" s="94"/>
      <c r="ANL674" s="59"/>
      <c r="ANM674" s="60"/>
      <c r="ANN674" s="94"/>
      <c r="ANO674" s="59"/>
      <c r="ANP674" s="60"/>
      <c r="ANQ674" s="94"/>
      <c r="ANR674" s="59"/>
      <c r="ANS674" s="60"/>
      <c r="ANT674" s="94"/>
      <c r="ANU674" s="59"/>
      <c r="ANV674" s="60"/>
      <c r="ANW674" s="94"/>
      <c r="ANX674" s="59"/>
      <c r="ANY674" s="60"/>
      <c r="ANZ674" s="94"/>
      <c r="AOA674" s="59"/>
      <c r="AOB674" s="60"/>
      <c r="AOC674" s="94"/>
      <c r="AOD674" s="59"/>
      <c r="AOE674" s="60"/>
      <c r="AOF674" s="94"/>
      <c r="AOG674" s="59"/>
      <c r="AOH674" s="60"/>
      <c r="AOI674" s="94"/>
      <c r="AOJ674" s="59"/>
      <c r="AOK674" s="60"/>
      <c r="AOL674" s="94"/>
      <c r="AOM674" s="59"/>
      <c r="AON674" s="60"/>
      <c r="AOO674" s="94"/>
      <c r="AOP674" s="59"/>
      <c r="AOQ674" s="60"/>
      <c r="AOR674" s="94"/>
      <c r="AOS674" s="59"/>
      <c r="AOT674" s="60"/>
      <c r="AOU674" s="94"/>
      <c r="AOV674" s="59"/>
      <c r="AOW674" s="60"/>
      <c r="AOX674" s="94"/>
      <c r="AOY674" s="59"/>
      <c r="AOZ674" s="60"/>
      <c r="APA674" s="94"/>
      <c r="APB674" s="59"/>
      <c r="APC674" s="60"/>
      <c r="APD674" s="94"/>
      <c r="APE674" s="59"/>
      <c r="APF674" s="60"/>
      <c r="APG674" s="94"/>
      <c r="APH674" s="59"/>
      <c r="API674" s="60"/>
      <c r="APJ674" s="94"/>
      <c r="APK674" s="59"/>
      <c r="APL674" s="60"/>
      <c r="APM674" s="94"/>
      <c r="APN674" s="59"/>
      <c r="APO674" s="60"/>
      <c r="APP674" s="94"/>
      <c r="APQ674" s="59"/>
      <c r="APR674" s="60"/>
      <c r="APS674" s="94"/>
      <c r="APT674" s="59"/>
      <c r="APU674" s="60"/>
      <c r="APV674" s="94"/>
      <c r="APW674" s="59"/>
      <c r="APX674" s="60"/>
      <c r="APY674" s="94"/>
      <c r="APZ674" s="59"/>
      <c r="AQA674" s="60"/>
      <c r="AQB674" s="94"/>
      <c r="AQC674" s="59"/>
      <c r="AQD674" s="60"/>
      <c r="AQE674" s="94"/>
      <c r="AQF674" s="59"/>
      <c r="AQG674" s="60"/>
      <c r="AQH674" s="94"/>
      <c r="AQI674" s="59"/>
      <c r="AQJ674" s="60"/>
      <c r="AQK674" s="94"/>
      <c r="AQL674" s="59"/>
      <c r="AQM674" s="60"/>
      <c r="AQN674" s="94"/>
      <c r="AQO674" s="59"/>
      <c r="AQP674" s="60"/>
      <c r="AQQ674" s="94"/>
      <c r="AQR674" s="59"/>
      <c r="AQS674" s="60"/>
      <c r="AQT674" s="94"/>
      <c r="AQU674" s="59"/>
      <c r="AQV674" s="60"/>
      <c r="AQW674" s="94"/>
      <c r="AQX674" s="59"/>
      <c r="AQY674" s="60"/>
      <c r="AQZ674" s="94"/>
      <c r="ARA674" s="59"/>
      <c r="ARB674" s="60"/>
      <c r="ARC674" s="94"/>
      <c r="ARD674" s="59"/>
      <c r="ARE674" s="60"/>
      <c r="ARF674" s="94"/>
      <c r="ARG674" s="59"/>
      <c r="ARH674" s="60"/>
      <c r="ARI674" s="94"/>
      <c r="ARJ674" s="59"/>
      <c r="ARK674" s="60"/>
      <c r="ARL674" s="94"/>
      <c r="ARM674" s="59"/>
      <c r="ARN674" s="60"/>
      <c r="ARO674" s="94"/>
      <c r="ARP674" s="59"/>
      <c r="ARQ674" s="60"/>
      <c r="ARR674" s="94"/>
      <c r="ARS674" s="59"/>
      <c r="ART674" s="60"/>
      <c r="ARU674" s="94"/>
      <c r="ARV674" s="59"/>
      <c r="ARW674" s="60"/>
      <c r="ARX674" s="94"/>
      <c r="ARY674" s="59"/>
      <c r="ARZ674" s="60"/>
      <c r="ASA674" s="94"/>
      <c r="ASB674" s="59"/>
      <c r="ASC674" s="60"/>
      <c r="ASD674" s="94"/>
      <c r="ASE674" s="59"/>
      <c r="ASF674" s="60"/>
      <c r="ASG674" s="94"/>
      <c r="ASH674" s="59"/>
      <c r="ASI674" s="60"/>
      <c r="ASJ674" s="94"/>
      <c r="ASK674" s="59"/>
      <c r="ASL674" s="60"/>
      <c r="ASM674" s="94"/>
      <c r="ASN674" s="59"/>
      <c r="ASO674" s="60"/>
      <c r="ASP674" s="94"/>
      <c r="ASQ674" s="59"/>
      <c r="ASR674" s="60"/>
      <c r="ASS674" s="94"/>
      <c r="AST674" s="59"/>
      <c r="ASU674" s="60"/>
      <c r="ASV674" s="94"/>
      <c r="ASW674" s="59"/>
      <c r="ASX674" s="60"/>
      <c r="ASY674" s="94"/>
      <c r="ASZ674" s="59"/>
      <c r="ATA674" s="60"/>
      <c r="ATB674" s="94"/>
      <c r="ATC674" s="59"/>
      <c r="ATD674" s="60"/>
      <c r="ATE674" s="94"/>
      <c r="ATF674" s="59"/>
      <c r="ATG674" s="60"/>
      <c r="ATH674" s="94"/>
      <c r="ATI674" s="59"/>
      <c r="ATJ674" s="60"/>
      <c r="ATK674" s="94"/>
      <c r="ATL674" s="59"/>
      <c r="ATM674" s="60"/>
      <c r="ATN674" s="94"/>
      <c r="ATO674" s="59"/>
      <c r="ATP674" s="60"/>
      <c r="ATQ674" s="94"/>
      <c r="ATR674" s="59"/>
      <c r="ATS674" s="60"/>
      <c r="ATT674" s="94"/>
      <c r="ATU674" s="59"/>
      <c r="ATV674" s="60"/>
      <c r="ATW674" s="94"/>
      <c r="ATX674" s="59"/>
      <c r="ATY674" s="60"/>
      <c r="ATZ674" s="94"/>
      <c r="AUA674" s="59"/>
      <c r="AUB674" s="60"/>
      <c r="AUC674" s="94"/>
      <c r="AUD674" s="59"/>
      <c r="AUE674" s="60"/>
      <c r="AUF674" s="94"/>
      <c r="AUG674" s="59"/>
      <c r="AUH674" s="60"/>
      <c r="AUI674" s="94"/>
      <c r="AUJ674" s="59"/>
      <c r="AUK674" s="60"/>
      <c r="AUL674" s="94"/>
      <c r="AUM674" s="59"/>
      <c r="AUN674" s="60"/>
      <c r="AUO674" s="94"/>
      <c r="AUP674" s="59"/>
      <c r="AUQ674" s="60"/>
      <c r="AUR674" s="94"/>
      <c r="AUS674" s="59"/>
      <c r="AUT674" s="60"/>
      <c r="AUU674" s="94"/>
      <c r="AUV674" s="59"/>
      <c r="AUW674" s="60"/>
      <c r="AUX674" s="94"/>
      <c r="AUY674" s="59"/>
      <c r="AUZ674" s="60"/>
      <c r="AVA674" s="94"/>
      <c r="AVB674" s="59"/>
      <c r="AVC674" s="60"/>
      <c r="AVD674" s="94"/>
      <c r="AVE674" s="59"/>
      <c r="AVF674" s="60"/>
      <c r="AVG674" s="94"/>
      <c r="AVH674" s="59"/>
      <c r="AVI674" s="60"/>
      <c r="AVJ674" s="94"/>
      <c r="AVK674" s="59"/>
      <c r="AVL674" s="60"/>
      <c r="AVM674" s="94"/>
      <c r="AVN674" s="59"/>
      <c r="AVO674" s="60"/>
      <c r="AVP674" s="94"/>
      <c r="AVQ674" s="59"/>
      <c r="AVR674" s="60"/>
      <c r="AVS674" s="94"/>
      <c r="AVT674" s="59"/>
      <c r="AVU674" s="60"/>
      <c r="AVV674" s="94"/>
      <c r="AVW674" s="59"/>
      <c r="AVX674" s="60"/>
      <c r="AVY674" s="94"/>
      <c r="AVZ674" s="59"/>
      <c r="AWA674" s="60"/>
      <c r="AWB674" s="94"/>
      <c r="AWC674" s="59"/>
      <c r="AWD674" s="60"/>
      <c r="AWE674" s="94"/>
      <c r="AWF674" s="59"/>
      <c r="AWG674" s="60"/>
      <c r="AWH674" s="94"/>
      <c r="AWI674" s="59"/>
      <c r="AWJ674" s="60"/>
      <c r="AWK674" s="94"/>
      <c r="AWL674" s="59"/>
      <c r="AWM674" s="60"/>
      <c r="AWN674" s="94"/>
      <c r="AWO674" s="59"/>
      <c r="AWP674" s="60"/>
      <c r="AWQ674" s="94"/>
      <c r="AWR674" s="59"/>
      <c r="AWS674" s="60"/>
      <c r="AWT674" s="94"/>
      <c r="AWU674" s="59"/>
      <c r="AWV674" s="60"/>
      <c r="AWW674" s="94"/>
      <c r="AWX674" s="59"/>
      <c r="AWY674" s="60"/>
      <c r="AWZ674" s="94"/>
      <c r="AXA674" s="59"/>
      <c r="AXB674" s="60"/>
      <c r="AXC674" s="94"/>
      <c r="AXD674" s="59"/>
      <c r="AXE674" s="60"/>
      <c r="AXF674" s="94"/>
      <c r="AXG674" s="59"/>
      <c r="AXH674" s="60"/>
      <c r="AXI674" s="94"/>
      <c r="AXJ674" s="59"/>
      <c r="AXK674" s="60"/>
      <c r="AXL674" s="94"/>
      <c r="AXM674" s="59"/>
      <c r="AXN674" s="60"/>
      <c r="AXO674" s="94"/>
      <c r="AXP674" s="59"/>
      <c r="AXQ674" s="60"/>
      <c r="AXR674" s="94"/>
      <c r="AXS674" s="59"/>
      <c r="AXT674" s="60"/>
      <c r="AXU674" s="94"/>
      <c r="AXV674" s="59"/>
      <c r="AXW674" s="60"/>
      <c r="AXX674" s="94"/>
      <c r="AXY674" s="59"/>
      <c r="AXZ674" s="60"/>
      <c r="AYA674" s="94"/>
      <c r="AYB674" s="59"/>
      <c r="AYC674" s="60"/>
      <c r="AYD674" s="94"/>
      <c r="AYE674" s="59"/>
      <c r="AYF674" s="60"/>
      <c r="AYG674" s="94"/>
      <c r="AYH674" s="59"/>
      <c r="AYI674" s="60"/>
      <c r="AYJ674" s="94"/>
      <c r="AYK674" s="59"/>
      <c r="AYL674" s="60"/>
      <c r="AYM674" s="94"/>
      <c r="AYN674" s="59"/>
      <c r="AYO674" s="60"/>
      <c r="AYP674" s="94"/>
      <c r="AYQ674" s="59"/>
      <c r="AYR674" s="60"/>
      <c r="AYS674" s="94"/>
      <c r="AYT674" s="59"/>
      <c r="AYU674" s="60"/>
      <c r="AYV674" s="94"/>
      <c r="AYW674" s="59"/>
      <c r="AYX674" s="60"/>
      <c r="AYY674" s="94"/>
      <c r="AYZ674" s="59"/>
      <c r="AZA674" s="60"/>
      <c r="AZB674" s="94"/>
      <c r="AZC674" s="59"/>
      <c r="AZD674" s="60"/>
      <c r="AZE674" s="94"/>
      <c r="AZF674" s="59"/>
      <c r="AZG674" s="60"/>
      <c r="AZH674" s="94"/>
      <c r="AZI674" s="59"/>
      <c r="AZJ674" s="60"/>
      <c r="AZK674" s="94"/>
      <c r="AZL674" s="59"/>
      <c r="AZM674" s="60"/>
      <c r="AZN674" s="94"/>
      <c r="AZO674" s="59"/>
      <c r="AZP674" s="60"/>
      <c r="AZQ674" s="94"/>
      <c r="AZR674" s="59"/>
      <c r="AZS674" s="60"/>
      <c r="AZT674" s="94"/>
      <c r="AZU674" s="59"/>
      <c r="AZV674" s="60"/>
      <c r="AZW674" s="94"/>
      <c r="AZX674" s="59"/>
      <c r="AZY674" s="60"/>
      <c r="AZZ674" s="94"/>
      <c r="BAA674" s="59"/>
      <c r="BAB674" s="60"/>
      <c r="BAC674" s="94"/>
      <c r="BAD674" s="59"/>
      <c r="BAE674" s="60"/>
      <c r="BAF674" s="94"/>
      <c r="BAG674" s="59"/>
      <c r="BAH674" s="60"/>
      <c r="BAI674" s="94"/>
      <c r="BAJ674" s="59"/>
      <c r="BAK674" s="60"/>
      <c r="BAL674" s="94"/>
      <c r="BAM674" s="59"/>
      <c r="BAN674" s="60"/>
      <c r="BAO674" s="94"/>
      <c r="BAP674" s="59"/>
      <c r="BAQ674" s="60"/>
      <c r="BAR674" s="94"/>
      <c r="BAS674" s="59"/>
      <c r="BAT674" s="60"/>
      <c r="BAU674" s="94"/>
      <c r="BAV674" s="59"/>
      <c r="BAW674" s="60"/>
      <c r="BAX674" s="94"/>
      <c r="BAY674" s="59"/>
      <c r="BAZ674" s="60"/>
      <c r="BBA674" s="94"/>
      <c r="BBB674" s="59"/>
      <c r="BBC674" s="60"/>
      <c r="BBD674" s="94"/>
      <c r="BBE674" s="59"/>
      <c r="BBF674" s="60"/>
      <c r="BBG674" s="94"/>
      <c r="BBH674" s="59"/>
      <c r="BBI674" s="60"/>
      <c r="BBJ674" s="94"/>
      <c r="BBK674" s="59"/>
      <c r="BBL674" s="60"/>
      <c r="BBM674" s="94"/>
      <c r="BBN674" s="59"/>
      <c r="BBO674" s="60"/>
      <c r="BBP674" s="94"/>
      <c r="BBQ674" s="59"/>
      <c r="BBR674" s="60"/>
      <c r="BBS674" s="94"/>
      <c r="BBT674" s="59"/>
      <c r="BBU674" s="60"/>
      <c r="BBV674" s="94"/>
      <c r="BBW674" s="59"/>
      <c r="BBX674" s="60"/>
      <c r="BBY674" s="94"/>
      <c r="BBZ674" s="59"/>
      <c r="BCA674" s="60"/>
      <c r="BCB674" s="94"/>
      <c r="BCC674" s="59"/>
      <c r="BCD674" s="60"/>
      <c r="BCE674" s="94"/>
      <c r="BCF674" s="59"/>
      <c r="BCG674" s="60"/>
      <c r="BCH674" s="94"/>
      <c r="BCI674" s="59"/>
      <c r="BCJ674" s="60"/>
      <c r="BCK674" s="94"/>
      <c r="BCL674" s="59"/>
      <c r="BCM674" s="60"/>
      <c r="BCN674" s="94"/>
      <c r="BCO674" s="59"/>
      <c r="BCP674" s="60"/>
      <c r="BCQ674" s="94"/>
      <c r="BCR674" s="59"/>
      <c r="BCS674" s="60"/>
      <c r="BCT674" s="94"/>
      <c r="BCU674" s="59"/>
      <c r="BCV674" s="60"/>
      <c r="BCW674" s="94"/>
      <c r="BCX674" s="59"/>
      <c r="BCY674" s="60"/>
      <c r="BCZ674" s="94"/>
      <c r="BDA674" s="59"/>
      <c r="BDB674" s="60"/>
      <c r="BDC674" s="94"/>
      <c r="BDD674" s="59"/>
      <c r="BDE674" s="60"/>
      <c r="BDF674" s="94"/>
      <c r="BDG674" s="59"/>
      <c r="BDH674" s="60"/>
      <c r="BDI674" s="94"/>
      <c r="BDJ674" s="59"/>
      <c r="BDK674" s="60"/>
      <c r="BDL674" s="94"/>
      <c r="BDM674" s="59"/>
      <c r="BDN674" s="60"/>
      <c r="BDO674" s="94"/>
      <c r="BDP674" s="59"/>
      <c r="BDQ674" s="60"/>
      <c r="BDR674" s="94"/>
      <c r="BDS674" s="59"/>
      <c r="BDT674" s="60"/>
      <c r="BDU674" s="94"/>
      <c r="BDV674" s="59"/>
      <c r="BDW674" s="60"/>
      <c r="BDX674" s="94"/>
      <c r="BDY674" s="59"/>
      <c r="BDZ674" s="60"/>
      <c r="BEA674" s="94"/>
      <c r="BEB674" s="59"/>
      <c r="BEC674" s="60"/>
      <c r="BED674" s="94"/>
      <c r="BEE674" s="59"/>
      <c r="BEF674" s="60"/>
      <c r="BEG674" s="94"/>
      <c r="BEH674" s="59"/>
      <c r="BEI674" s="60"/>
      <c r="BEJ674" s="94"/>
      <c r="BEK674" s="59"/>
      <c r="BEL674" s="60"/>
      <c r="BEM674" s="94"/>
      <c r="BEN674" s="59"/>
      <c r="BEO674" s="60"/>
      <c r="BEP674" s="94"/>
      <c r="BEQ674" s="59"/>
      <c r="BER674" s="60"/>
      <c r="BES674" s="94"/>
      <c r="BET674" s="59"/>
      <c r="BEU674" s="60"/>
      <c r="BEV674" s="94"/>
      <c r="BEW674" s="59"/>
      <c r="BEX674" s="60"/>
      <c r="BEY674" s="94"/>
      <c r="BEZ674" s="59"/>
      <c r="BFA674" s="60"/>
      <c r="BFB674" s="94"/>
      <c r="BFC674" s="59"/>
      <c r="BFD674" s="60"/>
      <c r="BFE674" s="94"/>
      <c r="BFF674" s="59"/>
      <c r="BFG674" s="60"/>
      <c r="BFH674" s="94"/>
      <c r="BFI674" s="59"/>
      <c r="BFJ674" s="60"/>
      <c r="BFK674" s="94"/>
      <c r="BFL674" s="59"/>
      <c r="BFM674" s="60"/>
      <c r="BFN674" s="94"/>
      <c r="BFO674" s="59"/>
      <c r="BFP674" s="60"/>
      <c r="BFQ674" s="94"/>
      <c r="BFR674" s="59"/>
      <c r="BFS674" s="60"/>
      <c r="BFT674" s="94"/>
      <c r="BFU674" s="59"/>
      <c r="BFV674" s="60"/>
      <c r="BFW674" s="94"/>
      <c r="BFX674" s="59"/>
      <c r="BFY674" s="60"/>
      <c r="BFZ674" s="94"/>
      <c r="BGA674" s="59"/>
      <c r="BGB674" s="60"/>
      <c r="BGC674" s="94"/>
      <c r="BGD674" s="59"/>
      <c r="BGE674" s="60"/>
      <c r="BGF674" s="94"/>
      <c r="BGG674" s="59"/>
      <c r="BGH674" s="60"/>
      <c r="BGI674" s="94"/>
      <c r="BGJ674" s="59"/>
      <c r="BGK674" s="60"/>
      <c r="BGL674" s="94"/>
      <c r="BGM674" s="59"/>
      <c r="BGN674" s="60"/>
      <c r="BGO674" s="94"/>
      <c r="BGP674" s="59"/>
      <c r="BGQ674" s="60"/>
      <c r="BGR674" s="94"/>
      <c r="BGS674" s="59"/>
      <c r="BGT674" s="60"/>
      <c r="BGU674" s="94"/>
      <c r="BGV674" s="59"/>
      <c r="BGW674" s="60"/>
      <c r="BGX674" s="94"/>
      <c r="BGY674" s="59"/>
      <c r="BGZ674" s="60"/>
      <c r="BHA674" s="94"/>
      <c r="BHB674" s="59"/>
      <c r="BHC674" s="60"/>
      <c r="BHD674" s="94"/>
      <c r="BHE674" s="59"/>
      <c r="BHF674" s="60"/>
      <c r="BHG674" s="94"/>
      <c r="BHH674" s="59"/>
      <c r="BHI674" s="60"/>
      <c r="BHJ674" s="94"/>
      <c r="BHK674" s="59"/>
      <c r="BHL674" s="60"/>
      <c r="BHM674" s="94"/>
      <c r="BHN674" s="59"/>
      <c r="BHO674" s="60"/>
      <c r="BHP674" s="94"/>
      <c r="BHQ674" s="59"/>
      <c r="BHR674" s="60"/>
      <c r="BHS674" s="94"/>
      <c r="BHT674" s="59"/>
      <c r="BHU674" s="60"/>
      <c r="BHV674" s="94"/>
      <c r="BHW674" s="59"/>
      <c r="BHX674" s="60"/>
      <c r="BHY674" s="94"/>
      <c r="BHZ674" s="59"/>
      <c r="BIA674" s="60"/>
      <c r="BIB674" s="94"/>
      <c r="BIC674" s="59"/>
      <c r="BID674" s="60"/>
      <c r="BIE674" s="94"/>
      <c r="BIF674" s="59"/>
      <c r="BIG674" s="60"/>
      <c r="BIH674" s="94"/>
      <c r="BII674" s="59"/>
      <c r="BIJ674" s="60"/>
      <c r="BIK674" s="94"/>
      <c r="BIL674" s="59"/>
      <c r="BIM674" s="60"/>
      <c r="BIN674" s="94"/>
      <c r="BIO674" s="59"/>
      <c r="BIP674" s="60"/>
      <c r="BIQ674" s="94"/>
      <c r="BIR674" s="59"/>
      <c r="BIS674" s="60"/>
      <c r="BIT674" s="94"/>
      <c r="BIU674" s="59"/>
      <c r="BIV674" s="60"/>
      <c r="BIW674" s="94"/>
      <c r="BIX674" s="59"/>
      <c r="BIY674" s="60"/>
      <c r="BIZ674" s="94"/>
      <c r="BJA674" s="59"/>
      <c r="BJB674" s="60"/>
      <c r="BJC674" s="94"/>
      <c r="BJD674" s="59"/>
      <c r="BJE674" s="60"/>
      <c r="BJF674" s="94"/>
      <c r="BJG674" s="59"/>
      <c r="BJH674" s="60"/>
      <c r="BJI674" s="94"/>
      <c r="BJJ674" s="59"/>
      <c r="BJK674" s="60"/>
      <c r="BJL674" s="94"/>
      <c r="BJM674" s="59"/>
      <c r="BJN674" s="60"/>
      <c r="BJO674" s="94"/>
      <c r="BJP674" s="59"/>
      <c r="BJQ674" s="60"/>
      <c r="BJR674" s="94"/>
      <c r="BJS674" s="59"/>
      <c r="BJT674" s="60"/>
      <c r="BJU674" s="94"/>
      <c r="BJV674" s="59"/>
      <c r="BJW674" s="60"/>
      <c r="BJX674" s="94"/>
      <c r="BJY674" s="59"/>
      <c r="BJZ674" s="60"/>
      <c r="BKA674" s="94"/>
      <c r="BKB674" s="59"/>
      <c r="BKC674" s="60"/>
      <c r="BKD674" s="94"/>
      <c r="BKE674" s="59"/>
      <c r="BKF674" s="60"/>
      <c r="BKG674" s="94"/>
      <c r="BKH674" s="59"/>
      <c r="BKI674" s="60"/>
      <c r="BKJ674" s="94"/>
      <c r="BKK674" s="59"/>
      <c r="BKL674" s="60"/>
      <c r="BKM674" s="94"/>
      <c r="BKN674" s="59"/>
      <c r="BKO674" s="60"/>
      <c r="BKP674" s="94"/>
      <c r="BKQ674" s="59"/>
      <c r="BKR674" s="60"/>
      <c r="BKS674" s="94"/>
      <c r="BKT674" s="59"/>
      <c r="BKU674" s="60"/>
      <c r="BKV674" s="94"/>
      <c r="BKW674" s="59"/>
      <c r="BKX674" s="60"/>
      <c r="BKY674" s="94"/>
      <c r="BKZ674" s="59"/>
      <c r="BLA674" s="60"/>
      <c r="BLB674" s="94"/>
      <c r="BLC674" s="59"/>
      <c r="BLD674" s="60"/>
      <c r="BLE674" s="94"/>
      <c r="BLF674" s="59"/>
      <c r="BLG674" s="60"/>
      <c r="BLH674" s="94"/>
      <c r="BLI674" s="59"/>
      <c r="BLJ674" s="60"/>
      <c r="BLK674" s="94"/>
      <c r="BLL674" s="59"/>
      <c r="BLM674" s="60"/>
      <c r="BLN674" s="94"/>
      <c r="BLO674" s="59"/>
      <c r="BLP674" s="60"/>
      <c r="BLQ674" s="94"/>
      <c r="BLR674" s="59"/>
      <c r="BLS674" s="60"/>
      <c r="BLT674" s="94"/>
      <c r="BLU674" s="59"/>
      <c r="BLV674" s="60"/>
      <c r="BLW674" s="94"/>
      <c r="BLX674" s="59"/>
      <c r="BLY674" s="60"/>
      <c r="BLZ674" s="94"/>
      <c r="BMA674" s="59"/>
      <c r="BMB674" s="60"/>
      <c r="BMC674" s="94"/>
      <c r="BMD674" s="59"/>
      <c r="BME674" s="60"/>
      <c r="BMF674" s="94"/>
      <c r="BMG674" s="59"/>
      <c r="BMH674" s="60"/>
      <c r="BMI674" s="94"/>
      <c r="BMJ674" s="59"/>
      <c r="BMK674" s="60"/>
      <c r="BML674" s="94"/>
      <c r="BMM674" s="59"/>
      <c r="BMN674" s="60"/>
      <c r="BMO674" s="94"/>
      <c r="BMP674" s="59"/>
      <c r="BMQ674" s="60"/>
      <c r="BMR674" s="94"/>
      <c r="BMS674" s="59"/>
      <c r="BMT674" s="60"/>
      <c r="BMU674" s="94"/>
      <c r="BMV674" s="59"/>
      <c r="BMW674" s="60"/>
      <c r="BMX674" s="94"/>
      <c r="BMY674" s="59"/>
      <c r="BMZ674" s="60"/>
      <c r="BNA674" s="94"/>
      <c r="BNB674" s="59"/>
      <c r="BNC674" s="60"/>
      <c r="BND674" s="94"/>
      <c r="BNE674" s="59"/>
      <c r="BNF674" s="60"/>
      <c r="BNG674" s="94"/>
      <c r="BNH674" s="59"/>
      <c r="BNI674" s="60"/>
      <c r="BNJ674" s="94"/>
      <c r="BNK674" s="59"/>
      <c r="BNL674" s="60"/>
      <c r="BNM674" s="94"/>
      <c r="BNN674" s="59"/>
      <c r="BNO674" s="60"/>
      <c r="BNP674" s="94"/>
      <c r="BNQ674" s="59"/>
      <c r="BNR674" s="60"/>
      <c r="BNS674" s="94"/>
      <c r="BNT674" s="59"/>
      <c r="BNU674" s="60"/>
      <c r="BNV674" s="94"/>
      <c r="BNW674" s="59"/>
      <c r="BNX674" s="60"/>
      <c r="BNY674" s="94"/>
      <c r="BNZ674" s="59"/>
      <c r="BOA674" s="60"/>
      <c r="BOB674" s="94"/>
      <c r="BOC674" s="59"/>
      <c r="BOD674" s="60"/>
      <c r="BOE674" s="94"/>
      <c r="BOF674" s="59"/>
      <c r="BOG674" s="60"/>
      <c r="BOH674" s="94"/>
      <c r="BOI674" s="59"/>
      <c r="BOJ674" s="60"/>
      <c r="BOK674" s="94"/>
      <c r="BOL674" s="59"/>
      <c r="BOM674" s="60"/>
      <c r="BON674" s="94"/>
      <c r="BOO674" s="59"/>
      <c r="BOP674" s="60"/>
      <c r="BOQ674" s="94"/>
      <c r="BOR674" s="59"/>
      <c r="BOS674" s="60"/>
      <c r="BOT674" s="94"/>
      <c r="BOU674" s="59"/>
      <c r="BOV674" s="60"/>
      <c r="BOW674" s="94"/>
      <c r="BOX674" s="59"/>
      <c r="BOY674" s="60"/>
      <c r="BOZ674" s="94"/>
      <c r="BPA674" s="59"/>
      <c r="BPB674" s="60"/>
      <c r="BPC674" s="94"/>
      <c r="BPD674" s="59"/>
      <c r="BPE674" s="60"/>
      <c r="BPF674" s="94"/>
      <c r="BPG674" s="59"/>
      <c r="BPH674" s="60"/>
      <c r="BPI674" s="94"/>
      <c r="BPJ674" s="59"/>
      <c r="BPK674" s="60"/>
      <c r="BPL674" s="94"/>
      <c r="BPM674" s="59"/>
      <c r="BPN674" s="60"/>
      <c r="BPO674" s="94"/>
      <c r="BPP674" s="59"/>
      <c r="BPQ674" s="60"/>
      <c r="BPR674" s="94"/>
      <c r="BPS674" s="59"/>
      <c r="BPT674" s="60"/>
      <c r="BPU674" s="94"/>
      <c r="BPV674" s="59"/>
      <c r="BPW674" s="60"/>
      <c r="BPX674" s="94"/>
      <c r="BPY674" s="59"/>
      <c r="BPZ674" s="60"/>
      <c r="BQA674" s="94"/>
      <c r="BQB674" s="59"/>
      <c r="BQC674" s="60"/>
      <c r="BQD674" s="94"/>
      <c r="BQE674" s="59"/>
      <c r="BQF674" s="60"/>
      <c r="BQG674" s="94"/>
      <c r="BQH674" s="59"/>
      <c r="BQI674" s="60"/>
      <c r="BQJ674" s="94"/>
      <c r="BQK674" s="59"/>
      <c r="BQL674" s="60"/>
      <c r="BQM674" s="94"/>
      <c r="BQN674" s="59"/>
      <c r="BQO674" s="60"/>
      <c r="BQP674" s="94"/>
      <c r="BQQ674" s="59"/>
      <c r="BQR674" s="60"/>
      <c r="BQS674" s="94"/>
      <c r="BQT674" s="59"/>
      <c r="BQU674" s="60"/>
      <c r="BQV674" s="94"/>
      <c r="BQW674" s="59"/>
      <c r="BQX674" s="60"/>
      <c r="BQY674" s="94"/>
      <c r="BQZ674" s="59"/>
      <c r="BRA674" s="60"/>
      <c r="BRB674" s="94"/>
      <c r="BRC674" s="59"/>
      <c r="BRD674" s="60"/>
      <c r="BRE674" s="94"/>
      <c r="BRF674" s="59"/>
      <c r="BRG674" s="60"/>
      <c r="BRH674" s="94"/>
      <c r="BRI674" s="59"/>
      <c r="BRJ674" s="60"/>
      <c r="BRK674" s="94"/>
      <c r="BRL674" s="59"/>
      <c r="BRM674" s="60"/>
      <c r="BRN674" s="94"/>
      <c r="BRO674" s="59"/>
      <c r="BRP674" s="60"/>
      <c r="BRQ674" s="94"/>
      <c r="BRR674" s="59"/>
      <c r="BRS674" s="60"/>
      <c r="BRT674" s="94"/>
      <c r="BRU674" s="59"/>
      <c r="BRV674" s="60"/>
      <c r="BRW674" s="94"/>
      <c r="BRX674" s="59"/>
      <c r="BRY674" s="60"/>
      <c r="BRZ674" s="94"/>
      <c r="BSA674" s="59"/>
      <c r="BSB674" s="60"/>
      <c r="BSC674" s="94"/>
      <c r="BSD674" s="59"/>
      <c r="BSE674" s="60"/>
      <c r="BSF674" s="94"/>
      <c r="BSG674" s="59"/>
      <c r="BSH674" s="60"/>
      <c r="BSI674" s="94"/>
      <c r="BSJ674" s="59"/>
      <c r="BSK674" s="60"/>
      <c r="BSL674" s="94"/>
      <c r="BSM674" s="59"/>
      <c r="BSN674" s="60"/>
      <c r="BSO674" s="94"/>
      <c r="BSP674" s="59"/>
      <c r="BSQ674" s="60"/>
      <c r="BSR674" s="94"/>
      <c r="BSS674" s="59"/>
      <c r="BST674" s="60"/>
      <c r="BSU674" s="94"/>
      <c r="BSV674" s="59"/>
      <c r="BSW674" s="60"/>
      <c r="BSX674" s="94"/>
      <c r="BSY674" s="59"/>
      <c r="BSZ674" s="60"/>
      <c r="BTA674" s="94"/>
      <c r="BTB674" s="59"/>
      <c r="BTC674" s="60"/>
      <c r="BTD674" s="94"/>
      <c r="BTE674" s="59"/>
      <c r="BTF674" s="60"/>
      <c r="BTG674" s="94"/>
      <c r="BTH674" s="59"/>
      <c r="BTI674" s="60"/>
      <c r="BTJ674" s="94"/>
      <c r="BTK674" s="59"/>
      <c r="BTL674" s="60"/>
      <c r="BTM674" s="94"/>
      <c r="BTN674" s="59"/>
      <c r="BTO674" s="60"/>
      <c r="BTP674" s="94"/>
      <c r="BTQ674" s="59"/>
      <c r="BTR674" s="60"/>
      <c r="BTS674" s="94"/>
      <c r="BTT674" s="59"/>
      <c r="BTU674" s="60"/>
      <c r="BTV674" s="94"/>
      <c r="BTW674" s="59"/>
      <c r="BTX674" s="60"/>
      <c r="BTY674" s="94"/>
      <c r="BTZ674" s="59"/>
      <c r="BUA674" s="60"/>
      <c r="BUB674" s="94"/>
      <c r="BUC674" s="59"/>
      <c r="BUD674" s="60"/>
      <c r="BUE674" s="94"/>
      <c r="BUF674" s="59"/>
      <c r="BUG674" s="60"/>
      <c r="BUH674" s="94"/>
      <c r="BUI674" s="59"/>
      <c r="BUJ674" s="60"/>
      <c r="BUK674" s="94"/>
      <c r="BUL674" s="59"/>
      <c r="BUM674" s="60"/>
      <c r="BUN674" s="94"/>
      <c r="BUO674" s="59"/>
      <c r="BUP674" s="60"/>
      <c r="BUQ674" s="94"/>
      <c r="BUR674" s="59"/>
      <c r="BUS674" s="60"/>
      <c r="BUT674" s="94"/>
      <c r="BUU674" s="59"/>
      <c r="BUV674" s="60"/>
      <c r="BUW674" s="94"/>
      <c r="BUX674" s="59"/>
      <c r="BUY674" s="60"/>
      <c r="BUZ674" s="94"/>
      <c r="BVA674" s="59"/>
      <c r="BVB674" s="60"/>
      <c r="BVC674" s="94"/>
      <c r="BVD674" s="59"/>
      <c r="BVE674" s="60"/>
      <c r="BVF674" s="94"/>
      <c r="BVG674" s="59"/>
      <c r="BVH674" s="60"/>
      <c r="BVI674" s="94"/>
      <c r="BVJ674" s="59"/>
      <c r="BVK674" s="60"/>
      <c r="BVL674" s="94"/>
      <c r="BVM674" s="59"/>
      <c r="BVN674" s="60"/>
      <c r="BVO674" s="94"/>
      <c r="BVP674" s="59"/>
      <c r="BVQ674" s="60"/>
      <c r="BVR674" s="94"/>
      <c r="BVS674" s="59"/>
      <c r="BVT674" s="60"/>
      <c r="BVU674" s="94"/>
      <c r="BVV674" s="59"/>
      <c r="BVW674" s="60"/>
      <c r="BVX674" s="94"/>
      <c r="BVY674" s="59"/>
      <c r="BVZ674" s="60"/>
      <c r="BWA674" s="94"/>
      <c r="BWB674" s="59"/>
      <c r="BWC674" s="60"/>
      <c r="BWD674" s="94"/>
      <c r="BWE674" s="59"/>
      <c r="BWF674" s="60"/>
      <c r="BWG674" s="94"/>
      <c r="BWH674" s="59"/>
      <c r="BWI674" s="60"/>
      <c r="BWJ674" s="94"/>
      <c r="BWK674" s="59"/>
      <c r="BWL674" s="60"/>
      <c r="BWM674" s="94"/>
      <c r="BWN674" s="59"/>
      <c r="BWO674" s="60"/>
      <c r="BWP674" s="94"/>
      <c r="BWQ674" s="59"/>
      <c r="BWR674" s="60"/>
      <c r="BWS674" s="94"/>
      <c r="BWT674" s="59"/>
      <c r="BWU674" s="60"/>
      <c r="BWV674" s="94"/>
      <c r="BWW674" s="59"/>
      <c r="BWX674" s="60"/>
      <c r="BWY674" s="94"/>
      <c r="BWZ674" s="59"/>
      <c r="BXA674" s="60"/>
      <c r="BXB674" s="94"/>
      <c r="BXC674" s="59"/>
      <c r="BXD674" s="60"/>
      <c r="BXE674" s="94"/>
      <c r="BXF674" s="59"/>
      <c r="BXG674" s="60"/>
      <c r="BXH674" s="94"/>
      <c r="BXI674" s="59"/>
      <c r="BXJ674" s="60"/>
      <c r="BXK674" s="94"/>
      <c r="BXL674" s="59"/>
      <c r="BXM674" s="60"/>
      <c r="BXN674" s="94"/>
      <c r="BXO674" s="59"/>
      <c r="BXP674" s="60"/>
      <c r="BXQ674" s="94"/>
      <c r="BXR674" s="59"/>
      <c r="BXS674" s="60"/>
      <c r="BXT674" s="94"/>
      <c r="BXU674" s="59"/>
      <c r="BXV674" s="60"/>
      <c r="BXW674" s="94"/>
      <c r="BXX674" s="59"/>
      <c r="BXY674" s="60"/>
      <c r="BXZ674" s="94"/>
      <c r="BYA674" s="59"/>
      <c r="BYB674" s="60"/>
      <c r="BYC674" s="94"/>
      <c r="BYD674" s="59"/>
      <c r="BYE674" s="60"/>
      <c r="BYF674" s="94"/>
      <c r="BYG674" s="59"/>
      <c r="BYH674" s="60"/>
      <c r="BYI674" s="94"/>
      <c r="BYJ674" s="59"/>
      <c r="BYK674" s="60"/>
      <c r="BYL674" s="94"/>
      <c r="BYM674" s="59"/>
      <c r="BYN674" s="60"/>
      <c r="BYO674" s="94"/>
      <c r="BYP674" s="59"/>
      <c r="BYQ674" s="60"/>
      <c r="BYR674" s="94"/>
      <c r="BYS674" s="59"/>
      <c r="BYT674" s="60"/>
      <c r="BYU674" s="94"/>
      <c r="BYV674" s="59"/>
      <c r="BYW674" s="60"/>
      <c r="BYX674" s="94"/>
      <c r="BYY674" s="59"/>
      <c r="BYZ674" s="60"/>
      <c r="BZA674" s="94"/>
      <c r="BZB674" s="59"/>
      <c r="BZC674" s="60"/>
      <c r="BZD674" s="94"/>
      <c r="BZE674" s="59"/>
      <c r="BZF674" s="60"/>
      <c r="BZG674" s="94"/>
      <c r="BZH674" s="59"/>
      <c r="BZI674" s="60"/>
      <c r="BZJ674" s="94"/>
      <c r="BZK674" s="59"/>
      <c r="BZL674" s="60"/>
      <c r="BZM674" s="94"/>
      <c r="BZN674" s="59"/>
      <c r="BZO674" s="60"/>
      <c r="BZP674" s="94"/>
      <c r="BZQ674" s="59"/>
      <c r="BZR674" s="60"/>
      <c r="BZS674" s="94"/>
      <c r="BZT674" s="59"/>
      <c r="BZU674" s="60"/>
      <c r="BZV674" s="94"/>
      <c r="BZW674" s="59"/>
      <c r="BZX674" s="60"/>
      <c r="BZY674" s="94"/>
      <c r="BZZ674" s="59"/>
      <c r="CAA674" s="60"/>
      <c r="CAB674" s="94"/>
      <c r="CAC674" s="59"/>
      <c r="CAD674" s="60"/>
      <c r="CAE674" s="94"/>
      <c r="CAF674" s="59"/>
      <c r="CAG674" s="60"/>
      <c r="CAH674" s="94"/>
      <c r="CAI674" s="59"/>
      <c r="CAJ674" s="60"/>
      <c r="CAK674" s="94"/>
      <c r="CAL674" s="59"/>
      <c r="CAM674" s="60"/>
      <c r="CAN674" s="94"/>
      <c r="CAO674" s="59"/>
      <c r="CAP674" s="60"/>
      <c r="CAQ674" s="94"/>
      <c r="CAR674" s="59"/>
      <c r="CAS674" s="60"/>
      <c r="CAT674" s="94"/>
      <c r="CAU674" s="59"/>
      <c r="CAV674" s="60"/>
      <c r="CAW674" s="94"/>
      <c r="CAX674" s="59"/>
      <c r="CAY674" s="60"/>
      <c r="CAZ674" s="94"/>
      <c r="CBA674" s="59"/>
      <c r="CBB674" s="60"/>
      <c r="CBC674" s="94"/>
      <c r="CBD674" s="59"/>
      <c r="CBE674" s="60"/>
      <c r="CBF674" s="94"/>
      <c r="CBG674" s="59"/>
      <c r="CBH674" s="60"/>
      <c r="CBI674" s="94"/>
      <c r="CBJ674" s="59"/>
      <c r="CBK674" s="60"/>
      <c r="CBL674" s="94"/>
      <c r="CBM674" s="59"/>
      <c r="CBN674" s="60"/>
      <c r="CBO674" s="94"/>
      <c r="CBP674" s="59"/>
      <c r="CBQ674" s="60"/>
      <c r="CBR674" s="94"/>
      <c r="CBS674" s="59"/>
      <c r="CBT674" s="60"/>
      <c r="CBU674" s="94"/>
      <c r="CBV674" s="59"/>
      <c r="CBW674" s="60"/>
      <c r="CBX674" s="94"/>
      <c r="CBY674" s="59"/>
      <c r="CBZ674" s="60"/>
      <c r="CCA674" s="94"/>
      <c r="CCB674" s="59"/>
      <c r="CCC674" s="60"/>
      <c r="CCD674" s="94"/>
      <c r="CCE674" s="59"/>
      <c r="CCF674" s="60"/>
      <c r="CCG674" s="94"/>
      <c r="CCH674" s="59"/>
      <c r="CCI674" s="60"/>
      <c r="CCJ674" s="94"/>
      <c r="CCK674" s="59"/>
      <c r="CCL674" s="60"/>
      <c r="CCM674" s="94"/>
      <c r="CCN674" s="59"/>
      <c r="CCO674" s="60"/>
      <c r="CCP674" s="94"/>
      <c r="CCQ674" s="59"/>
      <c r="CCR674" s="60"/>
      <c r="CCS674" s="94"/>
      <c r="CCT674" s="59"/>
      <c r="CCU674" s="60"/>
      <c r="CCV674" s="94"/>
      <c r="CCW674" s="59"/>
      <c r="CCX674" s="60"/>
      <c r="CCY674" s="94"/>
      <c r="CCZ674" s="59"/>
      <c r="CDA674" s="60"/>
      <c r="CDB674" s="94"/>
      <c r="CDC674" s="59"/>
      <c r="CDD674" s="60"/>
      <c r="CDE674" s="94"/>
      <c r="CDF674" s="59"/>
      <c r="CDG674" s="60"/>
      <c r="CDH674" s="94"/>
      <c r="CDI674" s="59"/>
      <c r="CDJ674" s="60"/>
      <c r="CDK674" s="94"/>
      <c r="CDL674" s="59"/>
      <c r="CDM674" s="60"/>
      <c r="CDN674" s="94"/>
      <c r="CDO674" s="59"/>
      <c r="CDP674" s="60"/>
      <c r="CDQ674" s="94"/>
      <c r="CDR674" s="59"/>
      <c r="CDS674" s="60"/>
      <c r="CDT674" s="94"/>
      <c r="CDU674" s="59"/>
      <c r="CDV674" s="60"/>
      <c r="CDW674" s="94"/>
      <c r="CDX674" s="59"/>
      <c r="CDY674" s="60"/>
      <c r="CDZ674" s="94"/>
      <c r="CEA674" s="59"/>
      <c r="CEB674" s="60"/>
      <c r="CEC674" s="94"/>
      <c r="CED674" s="59"/>
      <c r="CEE674" s="60"/>
      <c r="CEF674" s="94"/>
      <c r="CEG674" s="59"/>
      <c r="CEH674" s="60"/>
      <c r="CEI674" s="94"/>
      <c r="CEJ674" s="59"/>
      <c r="CEK674" s="60"/>
      <c r="CEL674" s="94"/>
      <c r="CEM674" s="59"/>
      <c r="CEN674" s="60"/>
      <c r="CEO674" s="94"/>
      <c r="CEP674" s="59"/>
      <c r="CEQ674" s="60"/>
      <c r="CER674" s="94"/>
      <c r="CES674" s="59"/>
      <c r="CET674" s="60"/>
      <c r="CEU674" s="94"/>
      <c r="CEV674" s="59"/>
      <c r="CEW674" s="60"/>
      <c r="CEX674" s="94"/>
      <c r="CEY674" s="59"/>
      <c r="CEZ674" s="60"/>
      <c r="CFA674" s="94"/>
      <c r="CFB674" s="59"/>
      <c r="CFC674" s="60"/>
      <c r="CFD674" s="94"/>
      <c r="CFE674" s="59"/>
      <c r="CFF674" s="60"/>
      <c r="CFG674" s="94"/>
      <c r="CFH674" s="59"/>
      <c r="CFI674" s="60"/>
      <c r="CFJ674" s="94"/>
      <c r="CFK674" s="59"/>
      <c r="CFL674" s="60"/>
      <c r="CFM674" s="94"/>
      <c r="CFN674" s="59"/>
      <c r="CFO674" s="60"/>
      <c r="CFP674" s="94"/>
      <c r="CFQ674" s="59"/>
      <c r="CFR674" s="60"/>
      <c r="CFS674" s="94"/>
      <c r="CFT674" s="59"/>
      <c r="CFU674" s="60"/>
      <c r="CFV674" s="94"/>
      <c r="CFW674" s="59"/>
      <c r="CFX674" s="60"/>
      <c r="CFY674" s="94"/>
      <c r="CFZ674" s="59"/>
      <c r="CGA674" s="60"/>
      <c r="CGB674" s="94"/>
      <c r="CGC674" s="59"/>
      <c r="CGD674" s="60"/>
      <c r="CGE674" s="94"/>
      <c r="CGF674" s="59"/>
      <c r="CGG674" s="60"/>
      <c r="CGH674" s="94"/>
      <c r="CGI674" s="59"/>
      <c r="CGJ674" s="60"/>
      <c r="CGK674" s="94"/>
      <c r="CGL674" s="59"/>
      <c r="CGM674" s="60"/>
      <c r="CGN674" s="94"/>
      <c r="CGO674" s="59"/>
      <c r="CGP674" s="60"/>
      <c r="CGQ674" s="94"/>
      <c r="CGR674" s="59"/>
      <c r="CGS674" s="60"/>
      <c r="CGT674" s="94"/>
      <c r="CGU674" s="59"/>
      <c r="CGV674" s="60"/>
      <c r="CGW674" s="94"/>
      <c r="CGX674" s="59"/>
      <c r="CGY674" s="60"/>
      <c r="CGZ674" s="94"/>
      <c r="CHA674" s="59"/>
      <c r="CHB674" s="60"/>
      <c r="CHC674" s="94"/>
      <c r="CHD674" s="59"/>
      <c r="CHE674" s="60"/>
      <c r="CHF674" s="94"/>
      <c r="CHG674" s="59"/>
      <c r="CHH674" s="60"/>
      <c r="CHI674" s="94"/>
      <c r="CHJ674" s="59"/>
      <c r="CHK674" s="60"/>
      <c r="CHL674" s="94"/>
      <c r="CHM674" s="59"/>
      <c r="CHN674" s="60"/>
      <c r="CHO674" s="94"/>
      <c r="CHP674" s="59"/>
      <c r="CHQ674" s="60"/>
      <c r="CHR674" s="94"/>
      <c r="CHS674" s="59"/>
      <c r="CHT674" s="60"/>
      <c r="CHU674" s="94"/>
      <c r="CHV674" s="59"/>
      <c r="CHW674" s="60"/>
      <c r="CHX674" s="94"/>
      <c r="CHY674" s="59"/>
      <c r="CHZ674" s="60"/>
      <c r="CIA674" s="94"/>
      <c r="CIB674" s="59"/>
      <c r="CIC674" s="60"/>
      <c r="CID674" s="94"/>
      <c r="CIE674" s="59"/>
      <c r="CIF674" s="60"/>
      <c r="CIG674" s="94"/>
      <c r="CIH674" s="59"/>
      <c r="CII674" s="60"/>
      <c r="CIJ674" s="94"/>
      <c r="CIK674" s="59"/>
      <c r="CIL674" s="60"/>
      <c r="CIM674" s="94"/>
      <c r="CIN674" s="59"/>
      <c r="CIO674" s="60"/>
      <c r="CIP674" s="94"/>
      <c r="CIQ674" s="59"/>
      <c r="CIR674" s="60"/>
      <c r="CIS674" s="94"/>
      <c r="CIT674" s="59"/>
      <c r="CIU674" s="60"/>
      <c r="CIV674" s="94"/>
      <c r="CIW674" s="59"/>
      <c r="CIX674" s="60"/>
      <c r="CIY674" s="94"/>
      <c r="CIZ674" s="59"/>
      <c r="CJA674" s="60"/>
      <c r="CJB674" s="94"/>
      <c r="CJC674" s="59"/>
      <c r="CJD674" s="60"/>
      <c r="CJE674" s="94"/>
      <c r="CJF674" s="59"/>
      <c r="CJG674" s="60"/>
      <c r="CJH674" s="94"/>
      <c r="CJI674" s="59"/>
      <c r="CJJ674" s="60"/>
      <c r="CJK674" s="94"/>
      <c r="CJL674" s="59"/>
      <c r="CJM674" s="60"/>
      <c r="CJN674" s="94"/>
      <c r="CJO674" s="59"/>
      <c r="CJP674" s="60"/>
      <c r="CJQ674" s="94"/>
      <c r="CJR674" s="59"/>
      <c r="CJS674" s="60"/>
      <c r="CJT674" s="94"/>
      <c r="CJU674" s="59"/>
      <c r="CJV674" s="60"/>
      <c r="CJW674" s="94"/>
      <c r="CJX674" s="59"/>
      <c r="CJY674" s="60"/>
      <c r="CJZ674" s="94"/>
      <c r="CKA674" s="59"/>
      <c r="CKB674" s="60"/>
      <c r="CKC674" s="94"/>
      <c r="CKD674" s="59"/>
      <c r="CKE674" s="60"/>
      <c r="CKF674" s="94"/>
      <c r="CKG674" s="59"/>
      <c r="CKH674" s="60"/>
      <c r="CKI674" s="94"/>
      <c r="CKJ674" s="59"/>
      <c r="CKK674" s="60"/>
      <c r="CKL674" s="94"/>
      <c r="CKM674" s="59"/>
      <c r="CKN674" s="60"/>
      <c r="CKO674" s="94"/>
      <c r="CKP674" s="59"/>
      <c r="CKQ674" s="60"/>
      <c r="CKR674" s="94"/>
      <c r="CKS674" s="59"/>
      <c r="CKT674" s="60"/>
      <c r="CKU674" s="94"/>
      <c r="CKV674" s="59"/>
      <c r="CKW674" s="60"/>
      <c r="CKX674" s="94"/>
      <c r="CKY674" s="59"/>
      <c r="CKZ674" s="60"/>
      <c r="CLA674" s="94"/>
      <c r="CLB674" s="59"/>
      <c r="CLC674" s="60"/>
      <c r="CLD674" s="94"/>
      <c r="CLE674" s="59"/>
      <c r="CLF674" s="60"/>
      <c r="CLG674" s="94"/>
      <c r="CLH674" s="59"/>
      <c r="CLI674" s="60"/>
      <c r="CLJ674" s="94"/>
      <c r="CLK674" s="59"/>
      <c r="CLL674" s="60"/>
      <c r="CLM674" s="94"/>
      <c r="CLN674" s="59"/>
      <c r="CLO674" s="60"/>
      <c r="CLP674" s="94"/>
      <c r="CLQ674" s="59"/>
      <c r="CLR674" s="60"/>
      <c r="CLS674" s="94"/>
      <c r="CLT674" s="59"/>
      <c r="CLU674" s="60"/>
      <c r="CLV674" s="94"/>
      <c r="CLW674" s="59"/>
      <c r="CLX674" s="60"/>
      <c r="CLY674" s="94"/>
      <c r="CLZ674" s="59"/>
      <c r="CMA674" s="60"/>
      <c r="CMB674" s="94"/>
      <c r="CMC674" s="59"/>
      <c r="CMD674" s="60"/>
      <c r="CME674" s="94"/>
      <c r="CMF674" s="59"/>
      <c r="CMG674" s="60"/>
      <c r="CMH674" s="94"/>
      <c r="CMI674" s="59"/>
      <c r="CMJ674" s="60"/>
      <c r="CMK674" s="94"/>
      <c r="CML674" s="59"/>
      <c r="CMM674" s="60"/>
      <c r="CMN674" s="94"/>
      <c r="CMO674" s="59"/>
      <c r="CMP674" s="60"/>
      <c r="CMQ674" s="94"/>
      <c r="CMR674" s="59"/>
      <c r="CMS674" s="60"/>
      <c r="CMT674" s="94"/>
      <c r="CMU674" s="59"/>
      <c r="CMV674" s="60"/>
      <c r="CMW674" s="94"/>
      <c r="CMX674" s="59"/>
      <c r="CMY674" s="60"/>
      <c r="CMZ674" s="94"/>
      <c r="CNA674" s="59"/>
      <c r="CNB674" s="60"/>
      <c r="CNC674" s="94"/>
      <c r="CND674" s="59"/>
      <c r="CNE674" s="60"/>
      <c r="CNF674" s="94"/>
      <c r="CNG674" s="59"/>
      <c r="CNH674" s="60"/>
      <c r="CNI674" s="94"/>
      <c r="CNJ674" s="59"/>
      <c r="CNK674" s="60"/>
      <c r="CNL674" s="94"/>
      <c r="CNM674" s="59"/>
      <c r="CNN674" s="60"/>
      <c r="CNO674" s="94"/>
      <c r="CNP674" s="59"/>
      <c r="CNQ674" s="60"/>
      <c r="CNR674" s="94"/>
      <c r="CNS674" s="59"/>
      <c r="CNT674" s="60"/>
      <c r="CNU674" s="94"/>
      <c r="CNV674" s="59"/>
      <c r="CNW674" s="60"/>
      <c r="CNX674" s="94"/>
      <c r="CNY674" s="59"/>
      <c r="CNZ674" s="60"/>
      <c r="COA674" s="94"/>
      <c r="COB674" s="59"/>
      <c r="COC674" s="60"/>
      <c r="COD674" s="94"/>
      <c r="COE674" s="59"/>
      <c r="COF674" s="60"/>
      <c r="COG674" s="94"/>
      <c r="COH674" s="59"/>
      <c r="COI674" s="60"/>
      <c r="COJ674" s="94"/>
      <c r="COK674" s="59"/>
      <c r="COL674" s="60"/>
      <c r="COM674" s="94"/>
      <c r="CON674" s="59"/>
      <c r="COO674" s="60"/>
      <c r="COP674" s="94"/>
      <c r="COQ674" s="59"/>
      <c r="COR674" s="60"/>
      <c r="COS674" s="94"/>
      <c r="COT674" s="59"/>
      <c r="COU674" s="60"/>
      <c r="COV674" s="94"/>
      <c r="COW674" s="59"/>
      <c r="COX674" s="60"/>
      <c r="COY674" s="94"/>
      <c r="COZ674" s="59"/>
      <c r="CPA674" s="60"/>
      <c r="CPB674" s="94"/>
      <c r="CPC674" s="59"/>
      <c r="CPD674" s="60"/>
      <c r="CPE674" s="94"/>
      <c r="CPF674" s="59"/>
      <c r="CPG674" s="60"/>
      <c r="CPH674" s="94"/>
      <c r="CPI674" s="59"/>
      <c r="CPJ674" s="60"/>
      <c r="CPK674" s="94"/>
      <c r="CPL674" s="59"/>
      <c r="CPM674" s="60"/>
      <c r="CPN674" s="94"/>
      <c r="CPO674" s="59"/>
      <c r="CPP674" s="60"/>
      <c r="CPQ674" s="94"/>
      <c r="CPR674" s="59"/>
      <c r="CPS674" s="60"/>
      <c r="CPT674" s="94"/>
      <c r="CPU674" s="59"/>
      <c r="CPV674" s="60"/>
      <c r="CPW674" s="94"/>
      <c r="CPX674" s="59"/>
      <c r="CPY674" s="60"/>
      <c r="CPZ674" s="94"/>
      <c r="CQA674" s="59"/>
      <c r="CQB674" s="60"/>
      <c r="CQC674" s="94"/>
      <c r="CQD674" s="59"/>
      <c r="CQE674" s="60"/>
      <c r="CQF674" s="94"/>
      <c r="CQG674" s="59"/>
      <c r="CQH674" s="60"/>
      <c r="CQI674" s="94"/>
      <c r="CQJ674" s="59"/>
      <c r="CQK674" s="60"/>
      <c r="CQL674" s="94"/>
      <c r="CQM674" s="59"/>
      <c r="CQN674" s="60"/>
      <c r="CQO674" s="94"/>
      <c r="CQP674" s="59"/>
      <c r="CQQ674" s="60"/>
      <c r="CQR674" s="94"/>
      <c r="CQS674" s="59"/>
      <c r="CQT674" s="60"/>
      <c r="CQU674" s="94"/>
      <c r="CQV674" s="59"/>
      <c r="CQW674" s="60"/>
      <c r="CQX674" s="94"/>
      <c r="CQY674" s="59"/>
      <c r="CQZ674" s="60"/>
      <c r="CRA674" s="94"/>
      <c r="CRB674" s="59"/>
      <c r="CRC674" s="60"/>
      <c r="CRD674" s="94"/>
      <c r="CRE674" s="59"/>
      <c r="CRF674" s="60"/>
      <c r="CRG674" s="94"/>
      <c r="CRH674" s="59"/>
      <c r="CRI674" s="60"/>
      <c r="CRJ674" s="94"/>
      <c r="CRK674" s="59"/>
      <c r="CRL674" s="60"/>
      <c r="CRM674" s="94"/>
      <c r="CRN674" s="59"/>
      <c r="CRO674" s="60"/>
      <c r="CRP674" s="94"/>
      <c r="CRQ674" s="59"/>
      <c r="CRR674" s="60"/>
      <c r="CRS674" s="94"/>
      <c r="CRT674" s="59"/>
      <c r="CRU674" s="60"/>
      <c r="CRV674" s="94"/>
      <c r="CRW674" s="59"/>
      <c r="CRX674" s="60"/>
      <c r="CRY674" s="94"/>
      <c r="CRZ674" s="59"/>
      <c r="CSA674" s="60"/>
      <c r="CSB674" s="94"/>
      <c r="CSC674" s="59"/>
      <c r="CSD674" s="60"/>
      <c r="CSE674" s="94"/>
      <c r="CSF674" s="59"/>
      <c r="CSG674" s="60"/>
      <c r="CSH674" s="94"/>
      <c r="CSI674" s="59"/>
      <c r="CSJ674" s="60"/>
      <c r="CSK674" s="94"/>
      <c r="CSL674" s="59"/>
      <c r="CSM674" s="60"/>
      <c r="CSN674" s="94"/>
      <c r="CSO674" s="59"/>
      <c r="CSP674" s="60"/>
      <c r="CSQ674" s="94"/>
      <c r="CSR674" s="59"/>
      <c r="CSS674" s="60"/>
      <c r="CST674" s="94"/>
      <c r="CSU674" s="59"/>
      <c r="CSV674" s="60"/>
      <c r="CSW674" s="94"/>
      <c r="CSX674" s="59"/>
      <c r="CSY674" s="60"/>
      <c r="CSZ674" s="94"/>
      <c r="CTA674" s="59"/>
      <c r="CTB674" s="60"/>
      <c r="CTC674" s="94"/>
      <c r="CTD674" s="59"/>
      <c r="CTE674" s="60"/>
      <c r="CTF674" s="94"/>
      <c r="CTG674" s="59"/>
      <c r="CTH674" s="60"/>
      <c r="CTI674" s="94"/>
      <c r="CTJ674" s="59"/>
      <c r="CTK674" s="60"/>
      <c r="CTL674" s="94"/>
      <c r="CTM674" s="59"/>
      <c r="CTN674" s="60"/>
      <c r="CTO674" s="94"/>
      <c r="CTP674" s="59"/>
      <c r="CTQ674" s="60"/>
      <c r="CTR674" s="94"/>
      <c r="CTS674" s="59"/>
      <c r="CTT674" s="60"/>
      <c r="CTU674" s="94"/>
      <c r="CTV674" s="59"/>
      <c r="CTW674" s="60"/>
      <c r="CTX674" s="94"/>
      <c r="CTY674" s="59"/>
      <c r="CTZ674" s="60"/>
      <c r="CUA674" s="94"/>
      <c r="CUB674" s="59"/>
      <c r="CUC674" s="60"/>
      <c r="CUD674" s="94"/>
      <c r="CUE674" s="59"/>
      <c r="CUF674" s="60"/>
      <c r="CUG674" s="94"/>
      <c r="CUH674" s="59"/>
      <c r="CUI674" s="60"/>
      <c r="CUJ674" s="94"/>
      <c r="CUK674" s="59"/>
      <c r="CUL674" s="60"/>
      <c r="CUM674" s="94"/>
      <c r="CUN674" s="59"/>
      <c r="CUO674" s="60"/>
      <c r="CUP674" s="94"/>
      <c r="CUQ674" s="59"/>
      <c r="CUR674" s="60"/>
      <c r="CUS674" s="94"/>
      <c r="CUT674" s="59"/>
      <c r="CUU674" s="60"/>
      <c r="CUV674" s="94"/>
      <c r="CUW674" s="59"/>
      <c r="CUX674" s="60"/>
      <c r="CUY674" s="94"/>
      <c r="CUZ674" s="59"/>
      <c r="CVA674" s="60"/>
      <c r="CVB674" s="94"/>
      <c r="CVC674" s="59"/>
      <c r="CVD674" s="60"/>
      <c r="CVE674" s="94"/>
      <c r="CVF674" s="59"/>
      <c r="CVG674" s="60"/>
      <c r="CVH674" s="94"/>
      <c r="CVI674" s="59"/>
      <c r="CVJ674" s="60"/>
      <c r="CVK674" s="94"/>
      <c r="CVL674" s="59"/>
      <c r="CVM674" s="60"/>
      <c r="CVN674" s="94"/>
      <c r="CVO674" s="59"/>
      <c r="CVP674" s="60"/>
      <c r="CVQ674" s="94"/>
      <c r="CVR674" s="59"/>
      <c r="CVS674" s="60"/>
      <c r="CVT674" s="94"/>
      <c r="CVU674" s="59"/>
      <c r="CVV674" s="60"/>
      <c r="CVW674" s="94"/>
      <c r="CVX674" s="59"/>
      <c r="CVY674" s="60"/>
      <c r="CVZ674" s="94"/>
      <c r="CWA674" s="59"/>
      <c r="CWB674" s="60"/>
      <c r="CWC674" s="94"/>
      <c r="CWD674" s="59"/>
      <c r="CWE674" s="60"/>
      <c r="CWF674" s="94"/>
      <c r="CWG674" s="59"/>
      <c r="CWH674" s="60"/>
      <c r="CWI674" s="94"/>
      <c r="CWJ674" s="59"/>
      <c r="CWK674" s="60"/>
      <c r="CWL674" s="94"/>
      <c r="CWM674" s="59"/>
      <c r="CWN674" s="60"/>
      <c r="CWO674" s="94"/>
      <c r="CWP674" s="59"/>
      <c r="CWQ674" s="60"/>
      <c r="CWR674" s="94"/>
      <c r="CWS674" s="59"/>
      <c r="CWT674" s="60"/>
      <c r="CWU674" s="94"/>
      <c r="CWV674" s="59"/>
      <c r="CWW674" s="60"/>
      <c r="CWX674" s="94"/>
      <c r="CWY674" s="59"/>
      <c r="CWZ674" s="60"/>
      <c r="CXA674" s="94"/>
      <c r="CXB674" s="59"/>
      <c r="CXC674" s="60"/>
      <c r="CXD674" s="94"/>
      <c r="CXE674" s="59"/>
      <c r="CXF674" s="60"/>
      <c r="CXG674" s="94"/>
      <c r="CXH674" s="59"/>
      <c r="CXI674" s="60"/>
      <c r="CXJ674" s="94"/>
      <c r="CXK674" s="59"/>
      <c r="CXL674" s="60"/>
      <c r="CXM674" s="94"/>
      <c r="CXN674" s="59"/>
      <c r="CXO674" s="60"/>
      <c r="CXP674" s="94"/>
      <c r="CXQ674" s="59"/>
      <c r="CXR674" s="60"/>
      <c r="CXS674" s="94"/>
      <c r="CXT674" s="59"/>
      <c r="CXU674" s="60"/>
      <c r="CXV674" s="94"/>
      <c r="CXW674" s="59"/>
      <c r="CXX674" s="60"/>
      <c r="CXY674" s="94"/>
      <c r="CXZ674" s="59"/>
      <c r="CYA674" s="60"/>
      <c r="CYB674" s="94"/>
      <c r="CYC674" s="59"/>
      <c r="CYD674" s="60"/>
      <c r="CYE674" s="94"/>
      <c r="CYF674" s="59"/>
      <c r="CYG674" s="60"/>
      <c r="CYH674" s="94"/>
      <c r="CYI674" s="59"/>
      <c r="CYJ674" s="60"/>
      <c r="CYK674" s="94"/>
      <c r="CYL674" s="59"/>
      <c r="CYM674" s="60"/>
      <c r="CYN674" s="94"/>
      <c r="CYO674" s="59"/>
      <c r="CYP674" s="60"/>
      <c r="CYQ674" s="94"/>
      <c r="CYR674" s="59"/>
      <c r="CYS674" s="60"/>
      <c r="CYT674" s="94"/>
      <c r="CYU674" s="59"/>
      <c r="CYV674" s="60"/>
      <c r="CYW674" s="94"/>
      <c r="CYX674" s="59"/>
      <c r="CYY674" s="60"/>
      <c r="CYZ674" s="94"/>
      <c r="CZA674" s="59"/>
      <c r="CZB674" s="60"/>
      <c r="CZC674" s="94"/>
      <c r="CZD674" s="59"/>
      <c r="CZE674" s="60"/>
      <c r="CZF674" s="94"/>
      <c r="CZG674" s="59"/>
      <c r="CZH674" s="60"/>
      <c r="CZI674" s="94"/>
      <c r="CZJ674" s="59"/>
      <c r="CZK674" s="60"/>
      <c r="CZL674" s="94"/>
      <c r="CZM674" s="59"/>
      <c r="CZN674" s="60"/>
      <c r="CZO674" s="94"/>
      <c r="CZP674" s="59"/>
      <c r="CZQ674" s="60"/>
      <c r="CZR674" s="94"/>
      <c r="CZS674" s="59"/>
      <c r="CZT674" s="60"/>
      <c r="CZU674" s="94"/>
      <c r="CZV674" s="59"/>
      <c r="CZW674" s="60"/>
      <c r="CZX674" s="94"/>
      <c r="CZY674" s="59"/>
      <c r="CZZ674" s="60"/>
      <c r="DAA674" s="94"/>
      <c r="DAB674" s="59"/>
      <c r="DAC674" s="60"/>
      <c r="DAD674" s="94"/>
      <c r="DAE674" s="59"/>
      <c r="DAF674" s="60"/>
      <c r="DAG674" s="94"/>
      <c r="DAH674" s="59"/>
      <c r="DAI674" s="60"/>
      <c r="DAJ674" s="94"/>
      <c r="DAK674" s="59"/>
      <c r="DAL674" s="60"/>
      <c r="DAM674" s="94"/>
      <c r="DAN674" s="59"/>
      <c r="DAO674" s="60"/>
      <c r="DAP674" s="94"/>
      <c r="DAQ674" s="59"/>
      <c r="DAR674" s="60"/>
      <c r="DAS674" s="94"/>
      <c r="DAT674" s="59"/>
      <c r="DAU674" s="60"/>
      <c r="DAV674" s="94"/>
      <c r="DAW674" s="59"/>
      <c r="DAX674" s="60"/>
      <c r="DAY674" s="94"/>
      <c r="DAZ674" s="59"/>
      <c r="DBA674" s="60"/>
      <c r="DBB674" s="94"/>
      <c r="DBC674" s="59"/>
      <c r="DBD674" s="60"/>
      <c r="DBE674" s="94"/>
      <c r="DBF674" s="59"/>
      <c r="DBG674" s="60"/>
      <c r="DBH674" s="94"/>
      <c r="DBI674" s="59"/>
      <c r="DBJ674" s="60"/>
      <c r="DBK674" s="94"/>
      <c r="DBL674" s="59"/>
      <c r="DBM674" s="60"/>
      <c r="DBN674" s="94"/>
      <c r="DBO674" s="59"/>
      <c r="DBP674" s="60"/>
      <c r="DBQ674" s="94"/>
      <c r="DBR674" s="59"/>
      <c r="DBS674" s="60"/>
      <c r="DBT674" s="94"/>
      <c r="DBU674" s="59"/>
      <c r="DBV674" s="60"/>
      <c r="DBW674" s="94"/>
      <c r="DBX674" s="59"/>
      <c r="DBY674" s="60"/>
      <c r="DBZ674" s="94"/>
      <c r="DCA674" s="59"/>
      <c r="DCB674" s="60"/>
      <c r="DCC674" s="94"/>
      <c r="DCD674" s="59"/>
      <c r="DCE674" s="60"/>
      <c r="DCF674" s="94"/>
      <c r="DCG674" s="59"/>
      <c r="DCH674" s="60"/>
      <c r="DCI674" s="94"/>
      <c r="DCJ674" s="59"/>
      <c r="DCK674" s="60"/>
      <c r="DCL674" s="94"/>
      <c r="DCM674" s="59"/>
      <c r="DCN674" s="60"/>
      <c r="DCO674" s="94"/>
      <c r="DCP674" s="59"/>
      <c r="DCQ674" s="60"/>
      <c r="DCR674" s="94"/>
      <c r="DCS674" s="59"/>
      <c r="DCT674" s="60"/>
      <c r="DCU674" s="94"/>
      <c r="DCV674" s="59"/>
      <c r="DCW674" s="60"/>
      <c r="DCX674" s="94"/>
      <c r="DCY674" s="59"/>
      <c r="DCZ674" s="60"/>
      <c r="DDA674" s="94"/>
      <c r="DDB674" s="59"/>
      <c r="DDC674" s="60"/>
      <c r="DDD674" s="94"/>
      <c r="DDE674" s="59"/>
      <c r="DDF674" s="60"/>
      <c r="DDG674" s="94"/>
      <c r="DDH674" s="59"/>
      <c r="DDI674" s="60"/>
      <c r="DDJ674" s="94"/>
      <c r="DDK674" s="59"/>
      <c r="DDL674" s="60"/>
      <c r="DDM674" s="94"/>
      <c r="DDN674" s="59"/>
      <c r="DDO674" s="60"/>
      <c r="DDP674" s="94"/>
      <c r="DDQ674" s="59"/>
      <c r="DDR674" s="60"/>
      <c r="DDS674" s="94"/>
      <c r="DDT674" s="59"/>
      <c r="DDU674" s="60"/>
      <c r="DDV674" s="94"/>
      <c r="DDW674" s="59"/>
      <c r="DDX674" s="60"/>
      <c r="DDY674" s="94"/>
      <c r="DDZ674" s="59"/>
      <c r="DEA674" s="60"/>
      <c r="DEB674" s="94"/>
      <c r="DEC674" s="59"/>
      <c r="DED674" s="60"/>
      <c r="DEE674" s="94"/>
      <c r="DEF674" s="59"/>
      <c r="DEG674" s="60"/>
      <c r="DEH674" s="94"/>
      <c r="DEI674" s="59"/>
      <c r="DEJ674" s="60"/>
      <c r="DEK674" s="94"/>
      <c r="DEL674" s="59"/>
      <c r="DEM674" s="60"/>
      <c r="DEN674" s="94"/>
      <c r="DEO674" s="59"/>
      <c r="DEP674" s="60"/>
      <c r="DEQ674" s="94"/>
      <c r="DER674" s="59"/>
      <c r="DES674" s="60"/>
      <c r="DET674" s="94"/>
      <c r="DEU674" s="59"/>
      <c r="DEV674" s="60"/>
      <c r="DEW674" s="94"/>
      <c r="DEX674" s="59"/>
      <c r="DEY674" s="60"/>
      <c r="DEZ674" s="94"/>
      <c r="DFA674" s="59"/>
      <c r="DFB674" s="60"/>
      <c r="DFC674" s="94"/>
      <c r="DFD674" s="59"/>
      <c r="DFE674" s="60"/>
      <c r="DFF674" s="94"/>
      <c r="DFG674" s="59"/>
      <c r="DFH674" s="60"/>
      <c r="DFI674" s="94"/>
      <c r="DFJ674" s="59"/>
      <c r="DFK674" s="60"/>
      <c r="DFL674" s="94"/>
      <c r="DFM674" s="59"/>
      <c r="DFN674" s="60"/>
      <c r="DFO674" s="94"/>
      <c r="DFP674" s="59"/>
      <c r="DFQ674" s="60"/>
      <c r="DFR674" s="94"/>
      <c r="DFS674" s="59"/>
      <c r="DFT674" s="60"/>
      <c r="DFU674" s="94"/>
      <c r="DFV674" s="59"/>
      <c r="DFW674" s="60"/>
      <c r="DFX674" s="94"/>
      <c r="DFY674" s="59"/>
      <c r="DFZ674" s="60"/>
      <c r="DGA674" s="94"/>
      <c r="DGB674" s="59"/>
      <c r="DGC674" s="60"/>
      <c r="DGD674" s="94"/>
      <c r="DGE674" s="59"/>
      <c r="DGF674" s="60"/>
      <c r="DGG674" s="94"/>
      <c r="DGH674" s="59"/>
      <c r="DGI674" s="60"/>
      <c r="DGJ674" s="94"/>
      <c r="DGK674" s="59"/>
      <c r="DGL674" s="60"/>
      <c r="DGM674" s="94"/>
      <c r="DGN674" s="59"/>
      <c r="DGO674" s="60"/>
      <c r="DGP674" s="94"/>
      <c r="DGQ674" s="59"/>
      <c r="DGR674" s="60"/>
      <c r="DGS674" s="94"/>
      <c r="DGT674" s="59"/>
      <c r="DGU674" s="60"/>
      <c r="DGV674" s="94"/>
      <c r="DGW674" s="59"/>
      <c r="DGX674" s="60"/>
      <c r="DGY674" s="94"/>
      <c r="DGZ674" s="59"/>
      <c r="DHA674" s="60"/>
      <c r="DHB674" s="94"/>
      <c r="DHC674" s="59"/>
      <c r="DHD674" s="60"/>
      <c r="DHE674" s="94"/>
      <c r="DHF674" s="59"/>
      <c r="DHG674" s="60"/>
      <c r="DHH674" s="94"/>
      <c r="DHI674" s="59"/>
      <c r="DHJ674" s="60"/>
      <c r="DHK674" s="94"/>
      <c r="DHL674" s="59"/>
      <c r="DHM674" s="60"/>
      <c r="DHN674" s="94"/>
      <c r="DHO674" s="59"/>
      <c r="DHP674" s="60"/>
      <c r="DHQ674" s="94"/>
      <c r="DHR674" s="59"/>
      <c r="DHS674" s="60"/>
      <c r="DHT674" s="94"/>
      <c r="DHU674" s="59"/>
      <c r="DHV674" s="60"/>
      <c r="DHW674" s="94"/>
      <c r="DHX674" s="59"/>
      <c r="DHY674" s="60"/>
      <c r="DHZ674" s="94"/>
      <c r="DIA674" s="59"/>
      <c r="DIB674" s="60"/>
      <c r="DIC674" s="94"/>
      <c r="DID674" s="59"/>
      <c r="DIE674" s="60"/>
      <c r="DIF674" s="94"/>
      <c r="DIG674" s="59"/>
      <c r="DIH674" s="60"/>
      <c r="DII674" s="94"/>
      <c r="DIJ674" s="59"/>
      <c r="DIK674" s="60"/>
      <c r="DIL674" s="94"/>
      <c r="DIM674" s="59"/>
      <c r="DIN674" s="60"/>
      <c r="DIO674" s="94"/>
      <c r="DIP674" s="59"/>
      <c r="DIQ674" s="60"/>
      <c r="DIR674" s="94"/>
      <c r="DIS674" s="59"/>
      <c r="DIT674" s="60"/>
      <c r="DIU674" s="94"/>
      <c r="DIV674" s="59"/>
      <c r="DIW674" s="60"/>
      <c r="DIX674" s="94"/>
      <c r="DIY674" s="59"/>
      <c r="DIZ674" s="60"/>
      <c r="DJA674" s="94"/>
      <c r="DJB674" s="59"/>
      <c r="DJC674" s="60"/>
      <c r="DJD674" s="94"/>
      <c r="DJE674" s="59"/>
      <c r="DJF674" s="60"/>
      <c r="DJG674" s="94"/>
      <c r="DJH674" s="59"/>
      <c r="DJI674" s="60"/>
      <c r="DJJ674" s="94"/>
      <c r="DJK674" s="59"/>
      <c r="DJL674" s="60"/>
      <c r="DJM674" s="94"/>
      <c r="DJN674" s="59"/>
      <c r="DJO674" s="60"/>
      <c r="DJP674" s="94"/>
      <c r="DJQ674" s="59"/>
      <c r="DJR674" s="60"/>
      <c r="DJS674" s="94"/>
      <c r="DJT674" s="59"/>
      <c r="DJU674" s="60"/>
      <c r="DJV674" s="94"/>
      <c r="DJW674" s="59"/>
      <c r="DJX674" s="60"/>
      <c r="DJY674" s="94"/>
      <c r="DJZ674" s="59"/>
      <c r="DKA674" s="60"/>
      <c r="DKB674" s="94"/>
      <c r="DKC674" s="59"/>
      <c r="DKD674" s="60"/>
      <c r="DKE674" s="94"/>
      <c r="DKF674" s="59"/>
      <c r="DKG674" s="60"/>
      <c r="DKH674" s="94"/>
      <c r="DKI674" s="59"/>
      <c r="DKJ674" s="60"/>
      <c r="DKK674" s="94"/>
      <c r="DKL674" s="59"/>
      <c r="DKM674" s="60"/>
      <c r="DKN674" s="94"/>
      <c r="DKO674" s="59"/>
      <c r="DKP674" s="60"/>
      <c r="DKQ674" s="94"/>
      <c r="DKR674" s="59"/>
      <c r="DKS674" s="60"/>
      <c r="DKT674" s="94"/>
      <c r="DKU674" s="59"/>
      <c r="DKV674" s="60"/>
      <c r="DKW674" s="94"/>
      <c r="DKX674" s="59"/>
      <c r="DKY674" s="60"/>
      <c r="DKZ674" s="94"/>
      <c r="DLA674" s="59"/>
      <c r="DLB674" s="60"/>
      <c r="DLC674" s="94"/>
      <c r="DLD674" s="59"/>
      <c r="DLE674" s="60"/>
      <c r="DLF674" s="94"/>
      <c r="DLG674" s="59"/>
      <c r="DLH674" s="60"/>
      <c r="DLI674" s="94"/>
      <c r="DLJ674" s="59"/>
      <c r="DLK674" s="60"/>
      <c r="DLL674" s="94"/>
      <c r="DLM674" s="59"/>
      <c r="DLN674" s="60"/>
      <c r="DLO674" s="94"/>
      <c r="DLP674" s="59"/>
      <c r="DLQ674" s="60"/>
      <c r="DLR674" s="94"/>
      <c r="DLS674" s="59"/>
      <c r="DLT674" s="60"/>
      <c r="DLU674" s="94"/>
      <c r="DLV674" s="59"/>
      <c r="DLW674" s="60"/>
      <c r="DLX674" s="94"/>
      <c r="DLY674" s="59"/>
      <c r="DLZ674" s="60"/>
      <c r="DMA674" s="94"/>
      <c r="DMB674" s="59"/>
      <c r="DMC674" s="60"/>
      <c r="DMD674" s="94"/>
      <c r="DME674" s="59"/>
      <c r="DMF674" s="60"/>
      <c r="DMG674" s="94"/>
      <c r="DMH674" s="59"/>
      <c r="DMI674" s="60"/>
      <c r="DMJ674" s="94"/>
      <c r="DMK674" s="59"/>
      <c r="DML674" s="60"/>
      <c r="DMM674" s="94"/>
      <c r="DMN674" s="59"/>
      <c r="DMO674" s="60"/>
      <c r="DMP674" s="94"/>
      <c r="DMQ674" s="59"/>
      <c r="DMR674" s="60"/>
      <c r="DMS674" s="94"/>
      <c r="DMT674" s="59"/>
      <c r="DMU674" s="60"/>
      <c r="DMV674" s="94"/>
      <c r="DMW674" s="59"/>
      <c r="DMX674" s="60"/>
      <c r="DMY674" s="94"/>
      <c r="DMZ674" s="59"/>
      <c r="DNA674" s="60"/>
      <c r="DNB674" s="94"/>
      <c r="DNC674" s="59"/>
      <c r="DND674" s="60"/>
      <c r="DNE674" s="94"/>
      <c r="DNF674" s="59"/>
      <c r="DNG674" s="60"/>
      <c r="DNH674" s="94"/>
      <c r="DNI674" s="59"/>
      <c r="DNJ674" s="60"/>
      <c r="DNK674" s="94"/>
      <c r="DNL674" s="59"/>
      <c r="DNM674" s="60"/>
      <c r="DNN674" s="94"/>
      <c r="DNO674" s="59"/>
      <c r="DNP674" s="60"/>
      <c r="DNQ674" s="94"/>
      <c r="DNR674" s="59"/>
      <c r="DNS674" s="60"/>
      <c r="DNT674" s="94"/>
      <c r="DNU674" s="59"/>
      <c r="DNV674" s="60"/>
      <c r="DNW674" s="94"/>
      <c r="DNX674" s="59"/>
      <c r="DNY674" s="60"/>
      <c r="DNZ674" s="94"/>
      <c r="DOA674" s="59"/>
      <c r="DOB674" s="60"/>
      <c r="DOC674" s="94"/>
      <c r="DOD674" s="59"/>
      <c r="DOE674" s="60"/>
      <c r="DOF674" s="94"/>
      <c r="DOG674" s="59"/>
      <c r="DOH674" s="60"/>
      <c r="DOI674" s="94"/>
      <c r="DOJ674" s="59"/>
      <c r="DOK674" s="60"/>
      <c r="DOL674" s="94"/>
      <c r="DOM674" s="59"/>
      <c r="DON674" s="60"/>
      <c r="DOO674" s="94"/>
      <c r="DOP674" s="59"/>
      <c r="DOQ674" s="60"/>
      <c r="DOR674" s="94"/>
      <c r="DOS674" s="59"/>
      <c r="DOT674" s="60"/>
      <c r="DOU674" s="94"/>
      <c r="DOV674" s="59"/>
      <c r="DOW674" s="60"/>
      <c r="DOX674" s="94"/>
      <c r="DOY674" s="59"/>
      <c r="DOZ674" s="60"/>
      <c r="DPA674" s="94"/>
      <c r="DPB674" s="59"/>
      <c r="DPC674" s="60"/>
      <c r="DPD674" s="94"/>
      <c r="DPE674" s="59"/>
      <c r="DPF674" s="60"/>
      <c r="DPG674" s="94"/>
      <c r="DPH674" s="59"/>
      <c r="DPI674" s="60"/>
      <c r="DPJ674" s="94"/>
      <c r="DPK674" s="59"/>
      <c r="DPL674" s="60"/>
      <c r="DPM674" s="94"/>
      <c r="DPN674" s="59"/>
      <c r="DPO674" s="60"/>
      <c r="DPP674" s="94"/>
      <c r="DPQ674" s="59"/>
      <c r="DPR674" s="60"/>
      <c r="DPS674" s="94"/>
      <c r="DPT674" s="59"/>
      <c r="DPU674" s="60"/>
      <c r="DPV674" s="94"/>
      <c r="DPW674" s="59"/>
      <c r="DPX674" s="60"/>
      <c r="DPY674" s="94"/>
      <c r="DPZ674" s="59"/>
      <c r="DQA674" s="60"/>
      <c r="DQB674" s="94"/>
      <c r="DQC674" s="59"/>
      <c r="DQD674" s="60"/>
      <c r="DQE674" s="94"/>
      <c r="DQF674" s="59"/>
      <c r="DQG674" s="60"/>
      <c r="DQH674" s="94"/>
      <c r="DQI674" s="59"/>
      <c r="DQJ674" s="60"/>
      <c r="DQK674" s="94"/>
      <c r="DQL674" s="59"/>
      <c r="DQM674" s="60"/>
      <c r="DQN674" s="94"/>
      <c r="DQO674" s="59"/>
      <c r="DQP674" s="60"/>
      <c r="DQQ674" s="94"/>
      <c r="DQR674" s="59"/>
      <c r="DQS674" s="60"/>
      <c r="DQT674" s="94"/>
      <c r="DQU674" s="59"/>
      <c r="DQV674" s="60"/>
      <c r="DQW674" s="94"/>
      <c r="DQX674" s="59"/>
      <c r="DQY674" s="60"/>
      <c r="DQZ674" s="94"/>
      <c r="DRA674" s="59"/>
      <c r="DRB674" s="60"/>
      <c r="DRC674" s="94"/>
      <c r="DRD674" s="59"/>
      <c r="DRE674" s="60"/>
      <c r="DRF674" s="94"/>
      <c r="DRG674" s="59"/>
      <c r="DRH674" s="60"/>
      <c r="DRI674" s="94"/>
      <c r="DRJ674" s="59"/>
      <c r="DRK674" s="60"/>
      <c r="DRL674" s="94"/>
      <c r="DRM674" s="59"/>
      <c r="DRN674" s="60"/>
      <c r="DRO674" s="94"/>
      <c r="DRP674" s="59"/>
      <c r="DRQ674" s="60"/>
      <c r="DRR674" s="94"/>
      <c r="DRS674" s="59"/>
      <c r="DRT674" s="60"/>
      <c r="DRU674" s="94"/>
      <c r="DRV674" s="59"/>
      <c r="DRW674" s="60"/>
      <c r="DRX674" s="94"/>
      <c r="DRY674" s="59"/>
      <c r="DRZ674" s="60"/>
      <c r="DSA674" s="94"/>
      <c r="DSB674" s="59"/>
      <c r="DSC674" s="60"/>
      <c r="DSD674" s="94"/>
      <c r="DSE674" s="59"/>
      <c r="DSF674" s="60"/>
      <c r="DSG674" s="94"/>
      <c r="DSH674" s="59"/>
      <c r="DSI674" s="60"/>
      <c r="DSJ674" s="94"/>
      <c r="DSK674" s="59"/>
      <c r="DSL674" s="60"/>
      <c r="DSM674" s="94"/>
      <c r="DSN674" s="59"/>
      <c r="DSO674" s="60"/>
      <c r="DSP674" s="94"/>
      <c r="DSQ674" s="59"/>
      <c r="DSR674" s="60"/>
      <c r="DSS674" s="94"/>
      <c r="DST674" s="59"/>
      <c r="DSU674" s="60"/>
      <c r="DSV674" s="94"/>
      <c r="DSW674" s="59"/>
      <c r="DSX674" s="60"/>
      <c r="DSY674" s="94"/>
      <c r="DSZ674" s="59"/>
      <c r="DTA674" s="60"/>
      <c r="DTB674" s="94"/>
      <c r="DTC674" s="59"/>
      <c r="DTD674" s="60"/>
      <c r="DTE674" s="94"/>
      <c r="DTF674" s="59"/>
      <c r="DTG674" s="60"/>
      <c r="DTH674" s="94"/>
      <c r="DTI674" s="59"/>
      <c r="DTJ674" s="60"/>
      <c r="DTK674" s="94"/>
      <c r="DTL674" s="59"/>
      <c r="DTM674" s="60"/>
      <c r="DTN674" s="94"/>
      <c r="DTO674" s="59"/>
      <c r="DTP674" s="60"/>
      <c r="DTQ674" s="94"/>
      <c r="DTR674" s="59"/>
      <c r="DTS674" s="60"/>
      <c r="DTT674" s="94"/>
      <c r="DTU674" s="59"/>
      <c r="DTV674" s="60"/>
      <c r="DTW674" s="94"/>
      <c r="DTX674" s="59"/>
      <c r="DTY674" s="60"/>
      <c r="DTZ674" s="94"/>
      <c r="DUA674" s="59"/>
      <c r="DUB674" s="60"/>
      <c r="DUC674" s="94"/>
      <c r="DUD674" s="59"/>
      <c r="DUE674" s="60"/>
      <c r="DUF674" s="94"/>
      <c r="DUG674" s="59"/>
      <c r="DUH674" s="60"/>
      <c r="DUI674" s="94"/>
      <c r="DUJ674" s="59"/>
      <c r="DUK674" s="60"/>
      <c r="DUL674" s="94"/>
      <c r="DUM674" s="59"/>
      <c r="DUN674" s="60"/>
      <c r="DUO674" s="94"/>
      <c r="DUP674" s="59"/>
      <c r="DUQ674" s="60"/>
      <c r="DUR674" s="94"/>
      <c r="DUS674" s="59"/>
      <c r="DUT674" s="60"/>
      <c r="DUU674" s="94"/>
      <c r="DUV674" s="59"/>
      <c r="DUW674" s="60"/>
      <c r="DUX674" s="94"/>
      <c r="DUY674" s="59"/>
      <c r="DUZ674" s="60"/>
      <c r="DVA674" s="94"/>
      <c r="DVB674" s="59"/>
      <c r="DVC674" s="60"/>
      <c r="DVD674" s="94"/>
      <c r="DVE674" s="59"/>
      <c r="DVF674" s="60"/>
      <c r="DVG674" s="94"/>
      <c r="DVH674" s="59"/>
      <c r="DVI674" s="60"/>
      <c r="DVJ674" s="94"/>
      <c r="DVK674" s="59"/>
      <c r="DVL674" s="60"/>
      <c r="DVM674" s="94"/>
      <c r="DVN674" s="59"/>
      <c r="DVO674" s="60"/>
      <c r="DVP674" s="94"/>
      <c r="DVQ674" s="59"/>
      <c r="DVR674" s="60"/>
      <c r="DVS674" s="94"/>
      <c r="DVT674" s="59"/>
      <c r="DVU674" s="60"/>
      <c r="DVV674" s="94"/>
      <c r="DVW674" s="59"/>
      <c r="DVX674" s="60"/>
      <c r="DVY674" s="94"/>
      <c r="DVZ674" s="59"/>
      <c r="DWA674" s="60"/>
      <c r="DWB674" s="94"/>
      <c r="DWC674" s="59"/>
      <c r="DWD674" s="60"/>
      <c r="DWE674" s="94"/>
      <c r="DWF674" s="59"/>
      <c r="DWG674" s="60"/>
      <c r="DWH674" s="94"/>
      <c r="DWI674" s="59"/>
      <c r="DWJ674" s="60"/>
      <c r="DWK674" s="94"/>
      <c r="DWL674" s="59"/>
      <c r="DWM674" s="60"/>
      <c r="DWN674" s="94"/>
      <c r="DWO674" s="59"/>
      <c r="DWP674" s="60"/>
      <c r="DWQ674" s="94"/>
      <c r="DWR674" s="59"/>
      <c r="DWS674" s="60"/>
      <c r="DWT674" s="94"/>
      <c r="DWU674" s="59"/>
      <c r="DWV674" s="60"/>
      <c r="DWW674" s="94"/>
      <c r="DWX674" s="59"/>
      <c r="DWY674" s="60"/>
      <c r="DWZ674" s="94"/>
      <c r="DXA674" s="59"/>
      <c r="DXB674" s="60"/>
      <c r="DXC674" s="94"/>
      <c r="DXD674" s="59"/>
      <c r="DXE674" s="60"/>
      <c r="DXF674" s="94"/>
      <c r="DXG674" s="59"/>
      <c r="DXH674" s="60"/>
      <c r="DXI674" s="94"/>
      <c r="DXJ674" s="59"/>
      <c r="DXK674" s="60"/>
      <c r="DXL674" s="94"/>
      <c r="DXM674" s="59"/>
      <c r="DXN674" s="60"/>
      <c r="DXO674" s="94"/>
      <c r="DXP674" s="59"/>
      <c r="DXQ674" s="60"/>
      <c r="DXR674" s="94"/>
      <c r="DXS674" s="59"/>
      <c r="DXT674" s="60"/>
      <c r="DXU674" s="94"/>
      <c r="DXV674" s="59"/>
      <c r="DXW674" s="60"/>
      <c r="DXX674" s="94"/>
      <c r="DXY674" s="59"/>
      <c r="DXZ674" s="60"/>
      <c r="DYA674" s="94"/>
      <c r="DYB674" s="59"/>
      <c r="DYC674" s="60"/>
      <c r="DYD674" s="94"/>
      <c r="DYE674" s="59"/>
      <c r="DYF674" s="60"/>
      <c r="DYG674" s="94"/>
      <c r="DYH674" s="59"/>
      <c r="DYI674" s="60"/>
      <c r="DYJ674" s="94"/>
      <c r="DYK674" s="59"/>
      <c r="DYL674" s="60"/>
      <c r="DYM674" s="94"/>
      <c r="DYN674" s="59"/>
      <c r="DYO674" s="60"/>
      <c r="DYP674" s="94"/>
      <c r="DYQ674" s="59"/>
      <c r="DYR674" s="60"/>
      <c r="DYS674" s="94"/>
      <c r="DYT674" s="59"/>
      <c r="DYU674" s="60"/>
      <c r="DYV674" s="94"/>
      <c r="DYW674" s="59"/>
      <c r="DYX674" s="60"/>
      <c r="DYY674" s="94"/>
      <c r="DYZ674" s="59"/>
      <c r="DZA674" s="60"/>
      <c r="DZB674" s="94"/>
      <c r="DZC674" s="59"/>
      <c r="DZD674" s="60"/>
      <c r="DZE674" s="94"/>
      <c r="DZF674" s="59"/>
      <c r="DZG674" s="60"/>
      <c r="DZH674" s="94"/>
      <c r="DZI674" s="59"/>
      <c r="DZJ674" s="60"/>
      <c r="DZK674" s="94"/>
      <c r="DZL674" s="59"/>
      <c r="DZM674" s="60"/>
      <c r="DZN674" s="94"/>
      <c r="DZO674" s="59"/>
      <c r="DZP674" s="60"/>
      <c r="DZQ674" s="94"/>
      <c r="DZR674" s="59"/>
      <c r="DZS674" s="60"/>
      <c r="DZT674" s="94"/>
      <c r="DZU674" s="59"/>
      <c r="DZV674" s="60"/>
      <c r="DZW674" s="94"/>
      <c r="DZX674" s="59"/>
      <c r="DZY674" s="60"/>
      <c r="DZZ674" s="94"/>
      <c r="EAA674" s="59"/>
      <c r="EAB674" s="60"/>
      <c r="EAC674" s="94"/>
      <c r="EAD674" s="59"/>
      <c r="EAE674" s="60"/>
      <c r="EAF674" s="94"/>
      <c r="EAG674" s="59"/>
      <c r="EAH674" s="60"/>
      <c r="EAI674" s="94"/>
      <c r="EAJ674" s="59"/>
      <c r="EAK674" s="60"/>
      <c r="EAL674" s="94"/>
      <c r="EAM674" s="59"/>
      <c r="EAN674" s="60"/>
      <c r="EAO674" s="94"/>
      <c r="EAP674" s="59"/>
      <c r="EAQ674" s="60"/>
      <c r="EAR674" s="94"/>
      <c r="EAS674" s="59"/>
      <c r="EAT674" s="60"/>
      <c r="EAU674" s="94"/>
      <c r="EAV674" s="59"/>
      <c r="EAW674" s="60"/>
      <c r="EAX674" s="94"/>
      <c r="EAY674" s="59"/>
      <c r="EAZ674" s="60"/>
      <c r="EBA674" s="94"/>
      <c r="EBB674" s="59"/>
      <c r="EBC674" s="60"/>
      <c r="EBD674" s="94"/>
      <c r="EBE674" s="59"/>
      <c r="EBF674" s="60"/>
      <c r="EBG674" s="94"/>
      <c r="EBH674" s="59"/>
      <c r="EBI674" s="60"/>
      <c r="EBJ674" s="94"/>
      <c r="EBK674" s="59"/>
      <c r="EBL674" s="60"/>
      <c r="EBM674" s="94"/>
      <c r="EBN674" s="59"/>
      <c r="EBO674" s="60"/>
      <c r="EBP674" s="94"/>
      <c r="EBQ674" s="59"/>
      <c r="EBR674" s="60"/>
      <c r="EBS674" s="94"/>
      <c r="EBT674" s="59"/>
      <c r="EBU674" s="60"/>
      <c r="EBV674" s="94"/>
      <c r="EBW674" s="59"/>
      <c r="EBX674" s="60"/>
      <c r="EBY674" s="94"/>
      <c r="EBZ674" s="59"/>
      <c r="ECA674" s="60"/>
      <c r="ECB674" s="94"/>
      <c r="ECC674" s="59"/>
      <c r="ECD674" s="60"/>
      <c r="ECE674" s="94"/>
      <c r="ECF674" s="59"/>
      <c r="ECG674" s="60"/>
      <c r="ECH674" s="94"/>
      <c r="ECI674" s="59"/>
      <c r="ECJ674" s="60"/>
      <c r="ECK674" s="94"/>
      <c r="ECL674" s="59"/>
      <c r="ECM674" s="60"/>
      <c r="ECN674" s="94"/>
      <c r="ECO674" s="59"/>
      <c r="ECP674" s="60"/>
      <c r="ECQ674" s="94"/>
      <c r="ECR674" s="59"/>
      <c r="ECS674" s="60"/>
      <c r="ECT674" s="94"/>
      <c r="ECU674" s="59"/>
      <c r="ECV674" s="60"/>
      <c r="ECW674" s="94"/>
      <c r="ECX674" s="59"/>
      <c r="ECY674" s="60"/>
      <c r="ECZ674" s="94"/>
      <c r="EDA674" s="59"/>
      <c r="EDB674" s="60"/>
      <c r="EDC674" s="94"/>
      <c r="EDD674" s="59"/>
      <c r="EDE674" s="60"/>
      <c r="EDF674" s="94"/>
      <c r="EDG674" s="59"/>
      <c r="EDH674" s="60"/>
      <c r="EDI674" s="94"/>
      <c r="EDJ674" s="59"/>
      <c r="EDK674" s="60"/>
      <c r="EDL674" s="94"/>
      <c r="EDM674" s="59"/>
      <c r="EDN674" s="60"/>
      <c r="EDO674" s="94"/>
      <c r="EDP674" s="59"/>
      <c r="EDQ674" s="60"/>
      <c r="EDR674" s="94"/>
      <c r="EDS674" s="59"/>
      <c r="EDT674" s="60"/>
      <c r="EDU674" s="94"/>
      <c r="EDV674" s="59"/>
      <c r="EDW674" s="60"/>
      <c r="EDX674" s="94"/>
      <c r="EDY674" s="59"/>
      <c r="EDZ674" s="60"/>
      <c r="EEA674" s="94"/>
      <c r="EEB674" s="59"/>
      <c r="EEC674" s="60"/>
      <c r="EED674" s="94"/>
      <c r="EEE674" s="59"/>
      <c r="EEF674" s="60"/>
      <c r="EEG674" s="94"/>
      <c r="EEH674" s="59"/>
      <c r="EEI674" s="60"/>
      <c r="EEJ674" s="94"/>
      <c r="EEK674" s="59"/>
      <c r="EEL674" s="60"/>
      <c r="EEM674" s="94"/>
      <c r="EEN674" s="59"/>
      <c r="EEO674" s="60"/>
      <c r="EEP674" s="94"/>
      <c r="EEQ674" s="59"/>
      <c r="EER674" s="60"/>
      <c r="EES674" s="94"/>
      <c r="EET674" s="59"/>
      <c r="EEU674" s="60"/>
      <c r="EEV674" s="94"/>
      <c r="EEW674" s="59"/>
      <c r="EEX674" s="60"/>
      <c r="EEY674" s="94"/>
      <c r="EEZ674" s="59"/>
      <c r="EFA674" s="60"/>
      <c r="EFB674" s="94"/>
      <c r="EFC674" s="59"/>
      <c r="EFD674" s="60"/>
      <c r="EFE674" s="94"/>
      <c r="EFF674" s="59"/>
      <c r="EFG674" s="60"/>
      <c r="EFH674" s="94"/>
      <c r="EFI674" s="59"/>
      <c r="EFJ674" s="60"/>
      <c r="EFK674" s="94"/>
      <c r="EFL674" s="59"/>
      <c r="EFM674" s="60"/>
      <c r="EFN674" s="94"/>
      <c r="EFO674" s="59"/>
      <c r="EFP674" s="60"/>
      <c r="EFQ674" s="94"/>
      <c r="EFR674" s="59"/>
      <c r="EFS674" s="60"/>
      <c r="EFT674" s="94"/>
      <c r="EFU674" s="59"/>
      <c r="EFV674" s="60"/>
      <c r="EFW674" s="94"/>
      <c r="EFX674" s="59"/>
      <c r="EFY674" s="60"/>
      <c r="EFZ674" s="94"/>
      <c r="EGA674" s="59"/>
      <c r="EGB674" s="60"/>
      <c r="EGC674" s="94"/>
      <c r="EGD674" s="59"/>
      <c r="EGE674" s="60"/>
      <c r="EGF674" s="94"/>
      <c r="EGG674" s="59"/>
      <c r="EGH674" s="60"/>
      <c r="EGI674" s="94"/>
      <c r="EGJ674" s="59"/>
      <c r="EGK674" s="60"/>
      <c r="EGL674" s="94"/>
      <c r="EGM674" s="59"/>
      <c r="EGN674" s="60"/>
      <c r="EGO674" s="94"/>
      <c r="EGP674" s="59"/>
      <c r="EGQ674" s="60"/>
      <c r="EGR674" s="94"/>
      <c r="EGS674" s="59"/>
      <c r="EGT674" s="60"/>
      <c r="EGU674" s="94"/>
      <c r="EGV674" s="59"/>
      <c r="EGW674" s="60"/>
      <c r="EGX674" s="94"/>
      <c r="EGY674" s="59"/>
      <c r="EGZ674" s="60"/>
      <c r="EHA674" s="94"/>
      <c r="EHB674" s="59"/>
      <c r="EHC674" s="60"/>
      <c r="EHD674" s="94"/>
      <c r="EHE674" s="59"/>
      <c r="EHF674" s="60"/>
      <c r="EHG674" s="94"/>
      <c r="EHH674" s="59"/>
      <c r="EHI674" s="60"/>
      <c r="EHJ674" s="94"/>
      <c r="EHK674" s="59"/>
      <c r="EHL674" s="60"/>
      <c r="EHM674" s="94"/>
      <c r="EHN674" s="59"/>
      <c r="EHO674" s="60"/>
      <c r="EHP674" s="94"/>
      <c r="EHQ674" s="59"/>
      <c r="EHR674" s="60"/>
      <c r="EHS674" s="94"/>
      <c r="EHT674" s="59"/>
      <c r="EHU674" s="60"/>
      <c r="EHV674" s="94"/>
      <c r="EHW674" s="59"/>
      <c r="EHX674" s="60"/>
      <c r="EHY674" s="94"/>
      <c r="EHZ674" s="59"/>
      <c r="EIA674" s="60"/>
      <c r="EIB674" s="94"/>
      <c r="EIC674" s="59"/>
      <c r="EID674" s="60"/>
      <c r="EIE674" s="94"/>
      <c r="EIF674" s="59"/>
      <c r="EIG674" s="60"/>
      <c r="EIH674" s="94"/>
      <c r="EII674" s="59"/>
      <c r="EIJ674" s="60"/>
      <c r="EIK674" s="94"/>
      <c r="EIL674" s="59"/>
      <c r="EIM674" s="60"/>
      <c r="EIN674" s="94"/>
      <c r="EIO674" s="59"/>
      <c r="EIP674" s="60"/>
      <c r="EIQ674" s="94"/>
      <c r="EIR674" s="59"/>
      <c r="EIS674" s="60"/>
      <c r="EIT674" s="94"/>
      <c r="EIU674" s="59"/>
      <c r="EIV674" s="60"/>
      <c r="EIW674" s="94"/>
      <c r="EIX674" s="59"/>
      <c r="EIY674" s="60"/>
      <c r="EIZ674" s="94"/>
      <c r="EJA674" s="59"/>
      <c r="EJB674" s="60"/>
      <c r="EJC674" s="94"/>
      <c r="EJD674" s="59"/>
      <c r="EJE674" s="60"/>
      <c r="EJF674" s="94"/>
      <c r="EJG674" s="59"/>
      <c r="EJH674" s="60"/>
      <c r="EJI674" s="94"/>
      <c r="EJJ674" s="59"/>
      <c r="EJK674" s="60"/>
      <c r="EJL674" s="94"/>
      <c r="EJM674" s="59"/>
      <c r="EJN674" s="60"/>
      <c r="EJO674" s="94"/>
      <c r="EJP674" s="59"/>
      <c r="EJQ674" s="60"/>
      <c r="EJR674" s="94"/>
      <c r="EJS674" s="59"/>
      <c r="EJT674" s="60"/>
      <c r="EJU674" s="94"/>
      <c r="EJV674" s="59"/>
      <c r="EJW674" s="60"/>
      <c r="EJX674" s="94"/>
      <c r="EJY674" s="59"/>
      <c r="EJZ674" s="60"/>
      <c r="EKA674" s="94"/>
      <c r="EKB674" s="59"/>
      <c r="EKC674" s="60"/>
      <c r="EKD674" s="94"/>
      <c r="EKE674" s="59"/>
      <c r="EKF674" s="60"/>
      <c r="EKG674" s="94"/>
      <c r="EKH674" s="59"/>
      <c r="EKI674" s="60"/>
      <c r="EKJ674" s="94"/>
      <c r="EKK674" s="59"/>
      <c r="EKL674" s="60"/>
      <c r="EKM674" s="94"/>
      <c r="EKN674" s="59"/>
      <c r="EKO674" s="60"/>
      <c r="EKP674" s="94"/>
      <c r="EKQ674" s="59"/>
      <c r="EKR674" s="60"/>
      <c r="EKS674" s="94"/>
      <c r="EKT674" s="59"/>
      <c r="EKU674" s="60"/>
      <c r="EKV674" s="94"/>
      <c r="EKW674" s="59"/>
      <c r="EKX674" s="60"/>
      <c r="EKY674" s="94"/>
      <c r="EKZ674" s="59"/>
      <c r="ELA674" s="60"/>
      <c r="ELB674" s="94"/>
      <c r="ELC674" s="59"/>
      <c r="ELD674" s="60"/>
      <c r="ELE674" s="94"/>
      <c r="ELF674" s="59"/>
      <c r="ELG674" s="60"/>
      <c r="ELH674" s="94"/>
      <c r="ELI674" s="59"/>
      <c r="ELJ674" s="60"/>
      <c r="ELK674" s="94"/>
      <c r="ELL674" s="59"/>
      <c r="ELM674" s="60"/>
      <c r="ELN674" s="94"/>
      <c r="ELO674" s="59"/>
      <c r="ELP674" s="60"/>
      <c r="ELQ674" s="94"/>
      <c r="ELR674" s="59"/>
      <c r="ELS674" s="60"/>
      <c r="ELT674" s="94"/>
      <c r="ELU674" s="59"/>
      <c r="ELV674" s="60"/>
      <c r="ELW674" s="94"/>
      <c r="ELX674" s="59"/>
      <c r="ELY674" s="60"/>
      <c r="ELZ674" s="94"/>
      <c r="EMA674" s="59"/>
      <c r="EMB674" s="60"/>
      <c r="EMC674" s="94"/>
      <c r="EMD674" s="59"/>
      <c r="EME674" s="60"/>
      <c r="EMF674" s="94"/>
      <c r="EMG674" s="59"/>
      <c r="EMH674" s="60"/>
      <c r="EMI674" s="94"/>
      <c r="EMJ674" s="59"/>
      <c r="EMK674" s="60"/>
      <c r="EML674" s="94"/>
      <c r="EMM674" s="59"/>
      <c r="EMN674" s="60"/>
      <c r="EMO674" s="94"/>
      <c r="EMP674" s="59"/>
      <c r="EMQ674" s="60"/>
      <c r="EMR674" s="94"/>
      <c r="EMS674" s="59"/>
      <c r="EMT674" s="60"/>
      <c r="EMU674" s="94"/>
      <c r="EMV674" s="59"/>
      <c r="EMW674" s="60"/>
      <c r="EMX674" s="94"/>
      <c r="EMY674" s="59"/>
      <c r="EMZ674" s="60"/>
      <c r="ENA674" s="94"/>
      <c r="ENB674" s="59"/>
      <c r="ENC674" s="60"/>
      <c r="END674" s="94"/>
      <c r="ENE674" s="59"/>
      <c r="ENF674" s="60"/>
      <c r="ENG674" s="94"/>
      <c r="ENH674" s="59"/>
      <c r="ENI674" s="60"/>
      <c r="ENJ674" s="94"/>
      <c r="ENK674" s="59"/>
      <c r="ENL674" s="60"/>
      <c r="ENM674" s="94"/>
      <c r="ENN674" s="59"/>
      <c r="ENO674" s="60"/>
      <c r="ENP674" s="94"/>
      <c r="ENQ674" s="59"/>
      <c r="ENR674" s="60"/>
      <c r="ENS674" s="94"/>
      <c r="ENT674" s="59"/>
      <c r="ENU674" s="60"/>
      <c r="ENV674" s="94"/>
      <c r="ENW674" s="59"/>
      <c r="ENX674" s="60"/>
      <c r="ENY674" s="94"/>
      <c r="ENZ674" s="59"/>
      <c r="EOA674" s="60"/>
      <c r="EOB674" s="94"/>
      <c r="EOC674" s="59"/>
      <c r="EOD674" s="60"/>
      <c r="EOE674" s="94"/>
      <c r="EOF674" s="59"/>
      <c r="EOG674" s="60"/>
      <c r="EOH674" s="94"/>
      <c r="EOI674" s="59"/>
      <c r="EOJ674" s="60"/>
      <c r="EOK674" s="94"/>
      <c r="EOL674" s="59"/>
      <c r="EOM674" s="60"/>
      <c r="EON674" s="94"/>
      <c r="EOO674" s="59"/>
      <c r="EOP674" s="60"/>
      <c r="EOQ674" s="94"/>
      <c r="EOR674" s="59"/>
      <c r="EOS674" s="60"/>
      <c r="EOT674" s="94"/>
      <c r="EOU674" s="59"/>
      <c r="EOV674" s="60"/>
      <c r="EOW674" s="94"/>
      <c r="EOX674" s="59"/>
      <c r="EOY674" s="60"/>
      <c r="EOZ674" s="94"/>
      <c r="EPA674" s="59"/>
      <c r="EPB674" s="60"/>
      <c r="EPC674" s="94"/>
      <c r="EPD674" s="59"/>
      <c r="EPE674" s="60"/>
      <c r="EPF674" s="94"/>
      <c r="EPG674" s="59"/>
      <c r="EPH674" s="60"/>
      <c r="EPI674" s="94"/>
      <c r="EPJ674" s="59"/>
      <c r="EPK674" s="60"/>
      <c r="EPL674" s="94"/>
      <c r="EPM674" s="59"/>
      <c r="EPN674" s="60"/>
      <c r="EPO674" s="94"/>
      <c r="EPP674" s="59"/>
      <c r="EPQ674" s="60"/>
      <c r="EPR674" s="94"/>
      <c r="EPS674" s="59"/>
      <c r="EPT674" s="60"/>
      <c r="EPU674" s="94"/>
      <c r="EPV674" s="59"/>
      <c r="EPW674" s="60"/>
      <c r="EPX674" s="94"/>
      <c r="EPY674" s="59"/>
      <c r="EPZ674" s="60"/>
      <c r="EQA674" s="94"/>
      <c r="EQB674" s="59"/>
      <c r="EQC674" s="60"/>
      <c r="EQD674" s="94"/>
      <c r="EQE674" s="59"/>
      <c r="EQF674" s="60"/>
      <c r="EQG674" s="94"/>
      <c r="EQH674" s="59"/>
      <c r="EQI674" s="60"/>
      <c r="EQJ674" s="94"/>
      <c r="EQK674" s="59"/>
      <c r="EQL674" s="60"/>
      <c r="EQM674" s="94"/>
      <c r="EQN674" s="59"/>
      <c r="EQO674" s="60"/>
      <c r="EQP674" s="94"/>
      <c r="EQQ674" s="59"/>
      <c r="EQR674" s="60"/>
      <c r="EQS674" s="94"/>
      <c r="EQT674" s="59"/>
      <c r="EQU674" s="60"/>
      <c r="EQV674" s="94"/>
      <c r="EQW674" s="59"/>
      <c r="EQX674" s="60"/>
      <c r="EQY674" s="94"/>
      <c r="EQZ674" s="59"/>
      <c r="ERA674" s="60"/>
      <c r="ERB674" s="94"/>
      <c r="ERC674" s="59"/>
      <c r="ERD674" s="60"/>
      <c r="ERE674" s="94"/>
      <c r="ERF674" s="59"/>
      <c r="ERG674" s="60"/>
      <c r="ERH674" s="94"/>
      <c r="ERI674" s="59"/>
      <c r="ERJ674" s="60"/>
      <c r="ERK674" s="94"/>
      <c r="ERL674" s="59"/>
      <c r="ERM674" s="60"/>
      <c r="ERN674" s="94"/>
      <c r="ERO674" s="59"/>
      <c r="ERP674" s="60"/>
      <c r="ERQ674" s="94"/>
      <c r="ERR674" s="59"/>
      <c r="ERS674" s="60"/>
      <c r="ERT674" s="94"/>
      <c r="ERU674" s="59"/>
      <c r="ERV674" s="60"/>
      <c r="ERW674" s="94"/>
      <c r="ERX674" s="59"/>
      <c r="ERY674" s="60"/>
      <c r="ERZ674" s="94"/>
      <c r="ESA674" s="59"/>
      <c r="ESB674" s="60"/>
      <c r="ESC674" s="94"/>
      <c r="ESD674" s="59"/>
      <c r="ESE674" s="60"/>
      <c r="ESF674" s="94"/>
      <c r="ESG674" s="59"/>
      <c r="ESH674" s="60"/>
      <c r="ESI674" s="94"/>
      <c r="ESJ674" s="59"/>
      <c r="ESK674" s="60"/>
      <c r="ESL674" s="94"/>
      <c r="ESM674" s="59"/>
      <c r="ESN674" s="60"/>
      <c r="ESO674" s="94"/>
      <c r="ESP674" s="59"/>
      <c r="ESQ674" s="60"/>
      <c r="ESR674" s="94"/>
      <c r="ESS674" s="59"/>
      <c r="EST674" s="60"/>
      <c r="ESU674" s="94"/>
      <c r="ESV674" s="59"/>
      <c r="ESW674" s="60"/>
      <c r="ESX674" s="94"/>
      <c r="ESY674" s="59"/>
      <c r="ESZ674" s="60"/>
      <c r="ETA674" s="94"/>
      <c r="ETB674" s="59"/>
      <c r="ETC674" s="60"/>
      <c r="ETD674" s="94"/>
      <c r="ETE674" s="59"/>
      <c r="ETF674" s="60"/>
      <c r="ETG674" s="94"/>
      <c r="ETH674" s="59"/>
      <c r="ETI674" s="60"/>
      <c r="ETJ674" s="94"/>
      <c r="ETK674" s="59"/>
      <c r="ETL674" s="60"/>
      <c r="ETM674" s="94"/>
      <c r="ETN674" s="59"/>
      <c r="ETO674" s="60"/>
      <c r="ETP674" s="94"/>
      <c r="ETQ674" s="59"/>
      <c r="ETR674" s="60"/>
      <c r="ETS674" s="94"/>
      <c r="ETT674" s="59"/>
      <c r="ETU674" s="60"/>
      <c r="ETV674" s="94"/>
      <c r="ETW674" s="59"/>
      <c r="ETX674" s="60"/>
      <c r="ETY674" s="94"/>
      <c r="ETZ674" s="59"/>
      <c r="EUA674" s="60"/>
      <c r="EUB674" s="94"/>
      <c r="EUC674" s="59"/>
      <c r="EUD674" s="60"/>
      <c r="EUE674" s="94"/>
      <c r="EUF674" s="59"/>
      <c r="EUG674" s="60"/>
      <c r="EUH674" s="94"/>
      <c r="EUI674" s="59"/>
      <c r="EUJ674" s="60"/>
      <c r="EUK674" s="94"/>
      <c r="EUL674" s="59"/>
      <c r="EUM674" s="60"/>
      <c r="EUN674" s="94"/>
      <c r="EUO674" s="59"/>
      <c r="EUP674" s="60"/>
      <c r="EUQ674" s="94"/>
      <c r="EUR674" s="59"/>
      <c r="EUS674" s="60"/>
      <c r="EUT674" s="94"/>
      <c r="EUU674" s="59"/>
      <c r="EUV674" s="60"/>
      <c r="EUW674" s="94"/>
      <c r="EUX674" s="59"/>
      <c r="EUY674" s="60"/>
      <c r="EUZ674" s="94"/>
      <c r="EVA674" s="59"/>
      <c r="EVB674" s="60"/>
      <c r="EVC674" s="94"/>
      <c r="EVD674" s="59"/>
      <c r="EVE674" s="60"/>
      <c r="EVF674" s="94"/>
      <c r="EVG674" s="59"/>
      <c r="EVH674" s="60"/>
      <c r="EVI674" s="94"/>
      <c r="EVJ674" s="59"/>
      <c r="EVK674" s="60"/>
      <c r="EVL674" s="94"/>
      <c r="EVM674" s="59"/>
      <c r="EVN674" s="60"/>
      <c r="EVO674" s="94"/>
      <c r="EVP674" s="59"/>
      <c r="EVQ674" s="60"/>
      <c r="EVR674" s="94"/>
      <c r="EVS674" s="59"/>
      <c r="EVT674" s="60"/>
      <c r="EVU674" s="94"/>
      <c r="EVV674" s="59"/>
      <c r="EVW674" s="60"/>
      <c r="EVX674" s="94"/>
      <c r="EVY674" s="59"/>
      <c r="EVZ674" s="60"/>
      <c r="EWA674" s="94"/>
      <c r="EWB674" s="59"/>
      <c r="EWC674" s="60"/>
      <c r="EWD674" s="94"/>
      <c r="EWE674" s="59"/>
      <c r="EWF674" s="60"/>
      <c r="EWG674" s="94"/>
      <c r="EWH674" s="59"/>
      <c r="EWI674" s="60"/>
      <c r="EWJ674" s="94"/>
      <c r="EWK674" s="59"/>
      <c r="EWL674" s="60"/>
      <c r="EWM674" s="94"/>
      <c r="EWN674" s="59"/>
      <c r="EWO674" s="60"/>
      <c r="EWP674" s="94"/>
      <c r="EWQ674" s="59"/>
      <c r="EWR674" s="60"/>
      <c r="EWS674" s="94"/>
      <c r="EWT674" s="59"/>
      <c r="EWU674" s="60"/>
      <c r="EWV674" s="94"/>
      <c r="EWW674" s="59"/>
      <c r="EWX674" s="60"/>
      <c r="EWY674" s="94"/>
      <c r="EWZ674" s="59"/>
      <c r="EXA674" s="60"/>
      <c r="EXB674" s="94"/>
      <c r="EXC674" s="59"/>
      <c r="EXD674" s="60"/>
      <c r="EXE674" s="94"/>
      <c r="EXF674" s="59"/>
      <c r="EXG674" s="60"/>
      <c r="EXH674" s="94"/>
      <c r="EXI674" s="59"/>
      <c r="EXJ674" s="60"/>
      <c r="EXK674" s="94"/>
      <c r="EXL674" s="59"/>
      <c r="EXM674" s="60"/>
      <c r="EXN674" s="94"/>
      <c r="EXO674" s="59"/>
      <c r="EXP674" s="60"/>
      <c r="EXQ674" s="94"/>
      <c r="EXR674" s="59"/>
      <c r="EXS674" s="60"/>
      <c r="EXT674" s="94"/>
      <c r="EXU674" s="59"/>
      <c r="EXV674" s="60"/>
      <c r="EXW674" s="94"/>
      <c r="EXX674" s="59"/>
      <c r="EXY674" s="60"/>
      <c r="EXZ674" s="94"/>
      <c r="EYA674" s="59"/>
      <c r="EYB674" s="60"/>
      <c r="EYC674" s="94"/>
      <c r="EYD674" s="59"/>
      <c r="EYE674" s="60"/>
      <c r="EYF674" s="94"/>
      <c r="EYG674" s="59"/>
      <c r="EYH674" s="60"/>
      <c r="EYI674" s="94"/>
      <c r="EYJ674" s="59"/>
      <c r="EYK674" s="60"/>
      <c r="EYL674" s="94"/>
      <c r="EYM674" s="59"/>
      <c r="EYN674" s="60"/>
      <c r="EYO674" s="94"/>
      <c r="EYP674" s="59"/>
      <c r="EYQ674" s="60"/>
      <c r="EYR674" s="94"/>
      <c r="EYS674" s="59"/>
      <c r="EYT674" s="60"/>
      <c r="EYU674" s="94"/>
      <c r="EYV674" s="59"/>
      <c r="EYW674" s="60"/>
      <c r="EYX674" s="94"/>
      <c r="EYY674" s="59"/>
      <c r="EYZ674" s="60"/>
      <c r="EZA674" s="94"/>
      <c r="EZB674" s="59"/>
      <c r="EZC674" s="60"/>
      <c r="EZD674" s="94"/>
      <c r="EZE674" s="59"/>
      <c r="EZF674" s="60"/>
      <c r="EZG674" s="94"/>
      <c r="EZH674" s="59"/>
      <c r="EZI674" s="60"/>
      <c r="EZJ674" s="94"/>
      <c r="EZK674" s="59"/>
      <c r="EZL674" s="60"/>
      <c r="EZM674" s="94"/>
      <c r="EZN674" s="59"/>
      <c r="EZO674" s="60"/>
      <c r="EZP674" s="94"/>
      <c r="EZQ674" s="59"/>
      <c r="EZR674" s="60"/>
      <c r="EZS674" s="94"/>
      <c r="EZT674" s="59"/>
      <c r="EZU674" s="60"/>
      <c r="EZV674" s="94"/>
      <c r="EZW674" s="59"/>
      <c r="EZX674" s="60"/>
      <c r="EZY674" s="94"/>
      <c r="EZZ674" s="59"/>
      <c r="FAA674" s="60"/>
      <c r="FAB674" s="94"/>
      <c r="FAC674" s="59"/>
      <c r="FAD674" s="60"/>
      <c r="FAE674" s="94"/>
      <c r="FAF674" s="59"/>
      <c r="FAG674" s="60"/>
      <c r="FAH674" s="94"/>
      <c r="FAI674" s="59"/>
      <c r="FAJ674" s="60"/>
      <c r="FAK674" s="94"/>
      <c r="FAL674" s="59"/>
      <c r="FAM674" s="60"/>
      <c r="FAN674" s="94"/>
      <c r="FAO674" s="59"/>
      <c r="FAP674" s="60"/>
      <c r="FAQ674" s="94"/>
      <c r="FAR674" s="59"/>
      <c r="FAS674" s="60"/>
      <c r="FAT674" s="94"/>
      <c r="FAU674" s="59"/>
      <c r="FAV674" s="60"/>
      <c r="FAW674" s="94"/>
      <c r="FAX674" s="59"/>
      <c r="FAY674" s="60"/>
      <c r="FAZ674" s="94"/>
      <c r="FBA674" s="59"/>
      <c r="FBB674" s="60"/>
      <c r="FBC674" s="94"/>
      <c r="FBD674" s="59"/>
      <c r="FBE674" s="60"/>
      <c r="FBF674" s="94"/>
      <c r="FBG674" s="59"/>
      <c r="FBH674" s="60"/>
      <c r="FBI674" s="94"/>
      <c r="FBJ674" s="59"/>
      <c r="FBK674" s="60"/>
      <c r="FBL674" s="94"/>
      <c r="FBM674" s="59"/>
      <c r="FBN674" s="60"/>
      <c r="FBO674" s="94"/>
      <c r="FBP674" s="59"/>
      <c r="FBQ674" s="60"/>
      <c r="FBR674" s="94"/>
      <c r="FBS674" s="59"/>
      <c r="FBT674" s="60"/>
      <c r="FBU674" s="94"/>
      <c r="FBV674" s="59"/>
      <c r="FBW674" s="60"/>
      <c r="FBX674" s="94"/>
      <c r="FBY674" s="59"/>
      <c r="FBZ674" s="60"/>
      <c r="FCA674" s="94"/>
      <c r="FCB674" s="59"/>
      <c r="FCC674" s="60"/>
      <c r="FCD674" s="94"/>
      <c r="FCE674" s="59"/>
      <c r="FCF674" s="60"/>
      <c r="FCG674" s="94"/>
      <c r="FCH674" s="59"/>
      <c r="FCI674" s="60"/>
      <c r="FCJ674" s="94"/>
      <c r="FCK674" s="59"/>
      <c r="FCL674" s="60"/>
      <c r="FCM674" s="94"/>
      <c r="FCN674" s="59"/>
      <c r="FCO674" s="60"/>
      <c r="FCP674" s="94"/>
      <c r="FCQ674" s="59"/>
      <c r="FCR674" s="60"/>
      <c r="FCS674" s="94"/>
      <c r="FCT674" s="59"/>
      <c r="FCU674" s="60"/>
      <c r="FCV674" s="94"/>
      <c r="FCW674" s="59"/>
      <c r="FCX674" s="60"/>
      <c r="FCY674" s="94"/>
      <c r="FCZ674" s="59"/>
      <c r="FDA674" s="60"/>
      <c r="FDB674" s="94"/>
      <c r="FDC674" s="59"/>
      <c r="FDD674" s="60"/>
      <c r="FDE674" s="94"/>
      <c r="FDF674" s="59"/>
      <c r="FDG674" s="60"/>
      <c r="FDH674" s="94"/>
      <c r="FDI674" s="59"/>
      <c r="FDJ674" s="60"/>
      <c r="FDK674" s="94"/>
      <c r="FDL674" s="59"/>
      <c r="FDM674" s="60"/>
      <c r="FDN674" s="94"/>
      <c r="FDO674" s="59"/>
      <c r="FDP674" s="60"/>
      <c r="FDQ674" s="94"/>
      <c r="FDR674" s="59"/>
      <c r="FDS674" s="60"/>
      <c r="FDT674" s="94"/>
      <c r="FDU674" s="59"/>
      <c r="FDV674" s="60"/>
      <c r="FDW674" s="94"/>
      <c r="FDX674" s="59"/>
      <c r="FDY674" s="60"/>
      <c r="FDZ674" s="94"/>
      <c r="FEA674" s="59"/>
      <c r="FEB674" s="60"/>
      <c r="FEC674" s="94"/>
      <c r="FED674" s="59"/>
      <c r="FEE674" s="60"/>
      <c r="FEF674" s="94"/>
      <c r="FEG674" s="59"/>
      <c r="FEH674" s="60"/>
      <c r="FEI674" s="94"/>
      <c r="FEJ674" s="59"/>
      <c r="FEK674" s="60"/>
      <c r="FEL674" s="94"/>
      <c r="FEM674" s="59"/>
      <c r="FEN674" s="60"/>
      <c r="FEO674" s="94"/>
      <c r="FEP674" s="59"/>
      <c r="FEQ674" s="60"/>
      <c r="FER674" s="94"/>
      <c r="FES674" s="59"/>
      <c r="FET674" s="60"/>
      <c r="FEU674" s="94"/>
      <c r="FEV674" s="59"/>
      <c r="FEW674" s="60"/>
      <c r="FEX674" s="94"/>
      <c r="FEY674" s="59"/>
      <c r="FEZ674" s="60"/>
      <c r="FFA674" s="94"/>
      <c r="FFB674" s="59"/>
      <c r="FFC674" s="60"/>
      <c r="FFD674" s="94"/>
      <c r="FFE674" s="59"/>
      <c r="FFF674" s="60"/>
      <c r="FFG674" s="94"/>
      <c r="FFH674" s="59"/>
      <c r="FFI674" s="60"/>
      <c r="FFJ674" s="94"/>
      <c r="FFK674" s="59"/>
      <c r="FFL674" s="60"/>
      <c r="FFM674" s="94"/>
      <c r="FFN674" s="59"/>
      <c r="FFO674" s="60"/>
      <c r="FFP674" s="94"/>
      <c r="FFQ674" s="59"/>
      <c r="FFR674" s="60"/>
      <c r="FFS674" s="94"/>
      <c r="FFT674" s="59"/>
      <c r="FFU674" s="60"/>
      <c r="FFV674" s="94"/>
      <c r="FFW674" s="59"/>
      <c r="FFX674" s="60"/>
      <c r="FFY674" s="94"/>
      <c r="FFZ674" s="59"/>
      <c r="FGA674" s="60"/>
      <c r="FGB674" s="94"/>
      <c r="FGC674" s="59"/>
      <c r="FGD674" s="60"/>
      <c r="FGE674" s="94"/>
      <c r="FGF674" s="59"/>
      <c r="FGG674" s="60"/>
      <c r="FGH674" s="94"/>
      <c r="FGI674" s="59"/>
      <c r="FGJ674" s="60"/>
      <c r="FGK674" s="94"/>
      <c r="FGL674" s="59"/>
      <c r="FGM674" s="60"/>
      <c r="FGN674" s="94"/>
      <c r="FGO674" s="59"/>
      <c r="FGP674" s="60"/>
      <c r="FGQ674" s="94"/>
      <c r="FGR674" s="59"/>
      <c r="FGS674" s="60"/>
      <c r="FGT674" s="94"/>
      <c r="FGU674" s="59"/>
      <c r="FGV674" s="60"/>
      <c r="FGW674" s="94"/>
      <c r="FGX674" s="59"/>
      <c r="FGY674" s="60"/>
      <c r="FGZ674" s="94"/>
      <c r="FHA674" s="59"/>
      <c r="FHB674" s="60"/>
      <c r="FHC674" s="94"/>
      <c r="FHD674" s="59"/>
      <c r="FHE674" s="60"/>
      <c r="FHF674" s="94"/>
      <c r="FHG674" s="59"/>
      <c r="FHH674" s="60"/>
      <c r="FHI674" s="94"/>
      <c r="FHJ674" s="59"/>
      <c r="FHK674" s="60"/>
      <c r="FHL674" s="94"/>
      <c r="FHM674" s="59"/>
      <c r="FHN674" s="60"/>
      <c r="FHO674" s="94"/>
      <c r="FHP674" s="59"/>
      <c r="FHQ674" s="60"/>
      <c r="FHR674" s="94"/>
      <c r="FHS674" s="59"/>
      <c r="FHT674" s="60"/>
      <c r="FHU674" s="94"/>
      <c r="FHV674" s="59"/>
      <c r="FHW674" s="60"/>
      <c r="FHX674" s="94"/>
      <c r="FHY674" s="59"/>
      <c r="FHZ674" s="60"/>
      <c r="FIA674" s="94"/>
      <c r="FIB674" s="59"/>
      <c r="FIC674" s="60"/>
      <c r="FID674" s="94"/>
      <c r="FIE674" s="59"/>
      <c r="FIF674" s="60"/>
      <c r="FIG674" s="94"/>
      <c r="FIH674" s="59"/>
      <c r="FII674" s="60"/>
      <c r="FIJ674" s="94"/>
      <c r="FIK674" s="59"/>
      <c r="FIL674" s="60"/>
      <c r="FIM674" s="94"/>
      <c r="FIN674" s="59"/>
      <c r="FIO674" s="60"/>
      <c r="FIP674" s="94"/>
      <c r="FIQ674" s="59"/>
      <c r="FIR674" s="60"/>
      <c r="FIS674" s="94"/>
      <c r="FIT674" s="59"/>
      <c r="FIU674" s="60"/>
      <c r="FIV674" s="94"/>
      <c r="FIW674" s="59"/>
      <c r="FIX674" s="60"/>
      <c r="FIY674" s="94"/>
      <c r="FIZ674" s="59"/>
      <c r="FJA674" s="60"/>
      <c r="FJB674" s="94"/>
      <c r="FJC674" s="59"/>
      <c r="FJD674" s="60"/>
      <c r="FJE674" s="94"/>
      <c r="FJF674" s="59"/>
      <c r="FJG674" s="60"/>
      <c r="FJH674" s="94"/>
      <c r="FJI674" s="59"/>
      <c r="FJJ674" s="60"/>
      <c r="FJK674" s="94"/>
      <c r="FJL674" s="59"/>
      <c r="FJM674" s="60"/>
      <c r="FJN674" s="94"/>
      <c r="FJO674" s="59"/>
      <c r="FJP674" s="60"/>
      <c r="FJQ674" s="94"/>
      <c r="FJR674" s="59"/>
      <c r="FJS674" s="60"/>
      <c r="FJT674" s="94"/>
      <c r="FJU674" s="59"/>
      <c r="FJV674" s="60"/>
      <c r="FJW674" s="94"/>
      <c r="FJX674" s="59"/>
      <c r="FJY674" s="60"/>
      <c r="FJZ674" s="94"/>
      <c r="FKA674" s="59"/>
      <c r="FKB674" s="60"/>
      <c r="FKC674" s="94"/>
      <c r="FKD674" s="59"/>
      <c r="FKE674" s="60"/>
      <c r="FKF674" s="94"/>
      <c r="FKG674" s="59"/>
      <c r="FKH674" s="60"/>
      <c r="FKI674" s="94"/>
      <c r="FKJ674" s="59"/>
      <c r="FKK674" s="60"/>
      <c r="FKL674" s="94"/>
      <c r="FKM674" s="59"/>
      <c r="FKN674" s="60"/>
      <c r="FKO674" s="94"/>
      <c r="FKP674" s="59"/>
      <c r="FKQ674" s="60"/>
      <c r="FKR674" s="94"/>
      <c r="FKS674" s="59"/>
      <c r="FKT674" s="60"/>
      <c r="FKU674" s="94"/>
      <c r="FKV674" s="59"/>
      <c r="FKW674" s="60"/>
      <c r="FKX674" s="94"/>
      <c r="FKY674" s="59"/>
      <c r="FKZ674" s="60"/>
      <c r="FLA674" s="94"/>
      <c r="FLB674" s="59"/>
      <c r="FLC674" s="60"/>
      <c r="FLD674" s="94"/>
      <c r="FLE674" s="59"/>
      <c r="FLF674" s="60"/>
      <c r="FLG674" s="94"/>
      <c r="FLH674" s="59"/>
      <c r="FLI674" s="60"/>
      <c r="FLJ674" s="94"/>
      <c r="FLK674" s="59"/>
      <c r="FLL674" s="60"/>
      <c r="FLM674" s="94"/>
      <c r="FLN674" s="59"/>
      <c r="FLO674" s="60"/>
      <c r="FLP674" s="94"/>
      <c r="FLQ674" s="59"/>
      <c r="FLR674" s="60"/>
      <c r="FLS674" s="94"/>
      <c r="FLT674" s="59"/>
      <c r="FLU674" s="60"/>
      <c r="FLV674" s="94"/>
      <c r="FLW674" s="59"/>
      <c r="FLX674" s="60"/>
      <c r="FLY674" s="94"/>
      <c r="FLZ674" s="59"/>
      <c r="FMA674" s="60"/>
      <c r="FMB674" s="94"/>
      <c r="FMC674" s="59"/>
      <c r="FMD674" s="60"/>
      <c r="FME674" s="94"/>
      <c r="FMF674" s="59"/>
      <c r="FMG674" s="60"/>
      <c r="FMH674" s="94"/>
      <c r="FMI674" s="59"/>
      <c r="FMJ674" s="60"/>
      <c r="FMK674" s="94"/>
      <c r="FML674" s="59"/>
      <c r="FMM674" s="60"/>
      <c r="FMN674" s="94"/>
      <c r="FMO674" s="59"/>
      <c r="FMP674" s="60"/>
      <c r="FMQ674" s="94"/>
      <c r="FMR674" s="59"/>
      <c r="FMS674" s="60"/>
      <c r="FMT674" s="94"/>
      <c r="FMU674" s="59"/>
      <c r="FMV674" s="60"/>
      <c r="FMW674" s="94"/>
      <c r="FMX674" s="59"/>
      <c r="FMY674" s="60"/>
      <c r="FMZ674" s="94"/>
      <c r="FNA674" s="59"/>
      <c r="FNB674" s="60"/>
      <c r="FNC674" s="94"/>
      <c r="FND674" s="59"/>
      <c r="FNE674" s="60"/>
      <c r="FNF674" s="94"/>
      <c r="FNG674" s="59"/>
      <c r="FNH674" s="60"/>
      <c r="FNI674" s="94"/>
      <c r="FNJ674" s="59"/>
      <c r="FNK674" s="60"/>
      <c r="FNL674" s="94"/>
      <c r="FNM674" s="59"/>
      <c r="FNN674" s="60"/>
      <c r="FNO674" s="94"/>
      <c r="FNP674" s="59"/>
      <c r="FNQ674" s="60"/>
      <c r="FNR674" s="94"/>
      <c r="FNS674" s="59"/>
      <c r="FNT674" s="60"/>
      <c r="FNU674" s="94"/>
      <c r="FNV674" s="59"/>
      <c r="FNW674" s="60"/>
      <c r="FNX674" s="94"/>
      <c r="FNY674" s="59"/>
      <c r="FNZ674" s="60"/>
      <c r="FOA674" s="94"/>
      <c r="FOB674" s="59"/>
      <c r="FOC674" s="60"/>
      <c r="FOD674" s="94"/>
      <c r="FOE674" s="59"/>
      <c r="FOF674" s="60"/>
      <c r="FOG674" s="94"/>
      <c r="FOH674" s="59"/>
      <c r="FOI674" s="60"/>
      <c r="FOJ674" s="94"/>
      <c r="FOK674" s="59"/>
      <c r="FOL674" s="60"/>
      <c r="FOM674" s="94"/>
      <c r="FON674" s="59"/>
      <c r="FOO674" s="60"/>
      <c r="FOP674" s="94"/>
      <c r="FOQ674" s="59"/>
      <c r="FOR674" s="60"/>
      <c r="FOS674" s="94"/>
      <c r="FOT674" s="59"/>
      <c r="FOU674" s="60"/>
      <c r="FOV674" s="94"/>
      <c r="FOW674" s="59"/>
      <c r="FOX674" s="60"/>
      <c r="FOY674" s="94"/>
      <c r="FOZ674" s="59"/>
      <c r="FPA674" s="60"/>
      <c r="FPB674" s="94"/>
      <c r="FPC674" s="59"/>
      <c r="FPD674" s="60"/>
      <c r="FPE674" s="94"/>
      <c r="FPF674" s="59"/>
      <c r="FPG674" s="60"/>
      <c r="FPH674" s="94"/>
      <c r="FPI674" s="59"/>
      <c r="FPJ674" s="60"/>
      <c r="FPK674" s="94"/>
      <c r="FPL674" s="59"/>
      <c r="FPM674" s="60"/>
      <c r="FPN674" s="94"/>
      <c r="FPO674" s="59"/>
      <c r="FPP674" s="60"/>
      <c r="FPQ674" s="94"/>
      <c r="FPR674" s="59"/>
      <c r="FPS674" s="60"/>
      <c r="FPT674" s="94"/>
      <c r="FPU674" s="59"/>
      <c r="FPV674" s="60"/>
      <c r="FPW674" s="94"/>
      <c r="FPX674" s="59"/>
      <c r="FPY674" s="60"/>
      <c r="FPZ674" s="94"/>
      <c r="FQA674" s="59"/>
      <c r="FQB674" s="60"/>
      <c r="FQC674" s="94"/>
      <c r="FQD674" s="59"/>
      <c r="FQE674" s="60"/>
      <c r="FQF674" s="94"/>
      <c r="FQG674" s="59"/>
      <c r="FQH674" s="60"/>
      <c r="FQI674" s="94"/>
      <c r="FQJ674" s="59"/>
      <c r="FQK674" s="60"/>
      <c r="FQL674" s="94"/>
      <c r="FQM674" s="59"/>
      <c r="FQN674" s="60"/>
      <c r="FQO674" s="94"/>
      <c r="FQP674" s="59"/>
      <c r="FQQ674" s="60"/>
      <c r="FQR674" s="94"/>
      <c r="FQS674" s="59"/>
      <c r="FQT674" s="60"/>
      <c r="FQU674" s="94"/>
      <c r="FQV674" s="59"/>
      <c r="FQW674" s="60"/>
      <c r="FQX674" s="94"/>
      <c r="FQY674" s="59"/>
      <c r="FQZ674" s="60"/>
      <c r="FRA674" s="94"/>
      <c r="FRB674" s="59"/>
      <c r="FRC674" s="60"/>
      <c r="FRD674" s="94"/>
      <c r="FRE674" s="59"/>
      <c r="FRF674" s="60"/>
      <c r="FRG674" s="94"/>
      <c r="FRH674" s="59"/>
      <c r="FRI674" s="60"/>
      <c r="FRJ674" s="94"/>
      <c r="FRK674" s="59"/>
      <c r="FRL674" s="60"/>
      <c r="FRM674" s="94"/>
      <c r="FRN674" s="59"/>
      <c r="FRO674" s="60"/>
      <c r="FRP674" s="94"/>
      <c r="FRQ674" s="59"/>
      <c r="FRR674" s="60"/>
      <c r="FRS674" s="94"/>
      <c r="FRT674" s="59"/>
      <c r="FRU674" s="60"/>
      <c r="FRV674" s="94"/>
      <c r="FRW674" s="59"/>
      <c r="FRX674" s="60"/>
      <c r="FRY674" s="94"/>
      <c r="FRZ674" s="59"/>
      <c r="FSA674" s="60"/>
      <c r="FSB674" s="94"/>
      <c r="FSC674" s="59"/>
      <c r="FSD674" s="60"/>
      <c r="FSE674" s="94"/>
      <c r="FSF674" s="59"/>
      <c r="FSG674" s="60"/>
      <c r="FSH674" s="94"/>
      <c r="FSI674" s="59"/>
      <c r="FSJ674" s="60"/>
      <c r="FSK674" s="94"/>
      <c r="FSL674" s="59"/>
      <c r="FSM674" s="60"/>
      <c r="FSN674" s="94"/>
      <c r="FSO674" s="59"/>
      <c r="FSP674" s="60"/>
      <c r="FSQ674" s="94"/>
      <c r="FSR674" s="59"/>
      <c r="FSS674" s="60"/>
      <c r="FST674" s="94"/>
      <c r="FSU674" s="59"/>
      <c r="FSV674" s="60"/>
      <c r="FSW674" s="94"/>
      <c r="FSX674" s="59"/>
      <c r="FSY674" s="60"/>
      <c r="FSZ674" s="94"/>
      <c r="FTA674" s="59"/>
      <c r="FTB674" s="60"/>
      <c r="FTC674" s="94"/>
      <c r="FTD674" s="59"/>
      <c r="FTE674" s="60"/>
      <c r="FTF674" s="94"/>
      <c r="FTG674" s="59"/>
      <c r="FTH674" s="60"/>
      <c r="FTI674" s="94"/>
      <c r="FTJ674" s="59"/>
      <c r="FTK674" s="60"/>
      <c r="FTL674" s="94"/>
      <c r="FTM674" s="59"/>
      <c r="FTN674" s="60"/>
      <c r="FTO674" s="94"/>
      <c r="FTP674" s="59"/>
      <c r="FTQ674" s="60"/>
      <c r="FTR674" s="94"/>
      <c r="FTS674" s="59"/>
      <c r="FTT674" s="60"/>
      <c r="FTU674" s="94"/>
      <c r="FTV674" s="59"/>
      <c r="FTW674" s="60"/>
      <c r="FTX674" s="94"/>
      <c r="FTY674" s="59"/>
      <c r="FTZ674" s="60"/>
      <c r="FUA674" s="94"/>
      <c r="FUB674" s="59"/>
      <c r="FUC674" s="60"/>
      <c r="FUD674" s="94"/>
      <c r="FUE674" s="59"/>
      <c r="FUF674" s="60"/>
      <c r="FUG674" s="94"/>
      <c r="FUH674" s="59"/>
      <c r="FUI674" s="60"/>
      <c r="FUJ674" s="94"/>
      <c r="FUK674" s="59"/>
      <c r="FUL674" s="60"/>
      <c r="FUM674" s="94"/>
      <c r="FUN674" s="59"/>
      <c r="FUO674" s="60"/>
      <c r="FUP674" s="94"/>
      <c r="FUQ674" s="59"/>
      <c r="FUR674" s="60"/>
      <c r="FUS674" s="94"/>
      <c r="FUT674" s="59"/>
      <c r="FUU674" s="60"/>
      <c r="FUV674" s="94"/>
      <c r="FUW674" s="59"/>
      <c r="FUX674" s="60"/>
      <c r="FUY674" s="94"/>
      <c r="FUZ674" s="59"/>
      <c r="FVA674" s="60"/>
      <c r="FVB674" s="94"/>
      <c r="FVC674" s="59"/>
      <c r="FVD674" s="60"/>
      <c r="FVE674" s="94"/>
      <c r="FVF674" s="59"/>
      <c r="FVG674" s="60"/>
      <c r="FVH674" s="94"/>
      <c r="FVI674" s="59"/>
      <c r="FVJ674" s="60"/>
      <c r="FVK674" s="94"/>
      <c r="FVL674" s="59"/>
      <c r="FVM674" s="60"/>
      <c r="FVN674" s="94"/>
      <c r="FVO674" s="59"/>
      <c r="FVP674" s="60"/>
      <c r="FVQ674" s="94"/>
      <c r="FVR674" s="59"/>
      <c r="FVS674" s="60"/>
      <c r="FVT674" s="94"/>
      <c r="FVU674" s="59"/>
      <c r="FVV674" s="60"/>
      <c r="FVW674" s="94"/>
      <c r="FVX674" s="59"/>
      <c r="FVY674" s="60"/>
      <c r="FVZ674" s="94"/>
      <c r="FWA674" s="59"/>
      <c r="FWB674" s="60"/>
      <c r="FWC674" s="94"/>
      <c r="FWD674" s="59"/>
      <c r="FWE674" s="60"/>
      <c r="FWF674" s="94"/>
      <c r="FWG674" s="59"/>
      <c r="FWH674" s="60"/>
      <c r="FWI674" s="94"/>
      <c r="FWJ674" s="59"/>
      <c r="FWK674" s="60"/>
      <c r="FWL674" s="94"/>
      <c r="FWM674" s="59"/>
      <c r="FWN674" s="60"/>
      <c r="FWO674" s="94"/>
      <c r="FWP674" s="59"/>
      <c r="FWQ674" s="60"/>
      <c r="FWR674" s="94"/>
      <c r="FWS674" s="59"/>
      <c r="FWT674" s="60"/>
      <c r="FWU674" s="94"/>
      <c r="FWV674" s="59"/>
      <c r="FWW674" s="60"/>
      <c r="FWX674" s="94"/>
      <c r="FWY674" s="59"/>
      <c r="FWZ674" s="60"/>
      <c r="FXA674" s="94"/>
      <c r="FXB674" s="59"/>
      <c r="FXC674" s="60"/>
      <c r="FXD674" s="94"/>
      <c r="FXE674" s="59"/>
      <c r="FXF674" s="60"/>
      <c r="FXG674" s="94"/>
      <c r="FXH674" s="59"/>
      <c r="FXI674" s="60"/>
      <c r="FXJ674" s="94"/>
      <c r="FXK674" s="59"/>
      <c r="FXL674" s="60"/>
      <c r="FXM674" s="94"/>
      <c r="FXN674" s="59"/>
      <c r="FXO674" s="60"/>
      <c r="FXP674" s="94"/>
      <c r="FXQ674" s="59"/>
      <c r="FXR674" s="60"/>
      <c r="FXS674" s="94"/>
      <c r="FXT674" s="59"/>
      <c r="FXU674" s="60"/>
      <c r="FXV674" s="94"/>
      <c r="FXW674" s="59"/>
      <c r="FXX674" s="60"/>
      <c r="FXY674" s="94"/>
      <c r="FXZ674" s="59"/>
      <c r="FYA674" s="60"/>
      <c r="FYB674" s="94"/>
      <c r="FYC674" s="59"/>
      <c r="FYD674" s="60"/>
      <c r="FYE674" s="94"/>
      <c r="FYF674" s="59"/>
      <c r="FYG674" s="60"/>
      <c r="FYH674" s="94"/>
      <c r="FYI674" s="59"/>
      <c r="FYJ674" s="60"/>
      <c r="FYK674" s="94"/>
      <c r="FYL674" s="59"/>
      <c r="FYM674" s="60"/>
      <c r="FYN674" s="94"/>
      <c r="FYO674" s="59"/>
      <c r="FYP674" s="60"/>
      <c r="FYQ674" s="94"/>
      <c r="FYR674" s="59"/>
      <c r="FYS674" s="60"/>
      <c r="FYT674" s="94"/>
      <c r="FYU674" s="59"/>
      <c r="FYV674" s="60"/>
      <c r="FYW674" s="94"/>
      <c r="FYX674" s="59"/>
      <c r="FYY674" s="60"/>
      <c r="FYZ674" s="94"/>
      <c r="FZA674" s="59"/>
      <c r="FZB674" s="60"/>
      <c r="FZC674" s="94"/>
      <c r="FZD674" s="59"/>
      <c r="FZE674" s="60"/>
      <c r="FZF674" s="94"/>
      <c r="FZG674" s="59"/>
      <c r="FZH674" s="60"/>
      <c r="FZI674" s="94"/>
      <c r="FZJ674" s="59"/>
      <c r="FZK674" s="60"/>
      <c r="FZL674" s="94"/>
      <c r="FZM674" s="59"/>
      <c r="FZN674" s="60"/>
      <c r="FZO674" s="94"/>
      <c r="FZP674" s="59"/>
      <c r="FZQ674" s="60"/>
      <c r="FZR674" s="94"/>
      <c r="FZS674" s="59"/>
      <c r="FZT674" s="60"/>
      <c r="FZU674" s="94"/>
      <c r="FZV674" s="59"/>
      <c r="FZW674" s="60"/>
      <c r="FZX674" s="94"/>
      <c r="FZY674" s="59"/>
      <c r="FZZ674" s="60"/>
      <c r="GAA674" s="94"/>
      <c r="GAB674" s="59"/>
      <c r="GAC674" s="60"/>
      <c r="GAD674" s="94"/>
      <c r="GAE674" s="59"/>
      <c r="GAF674" s="60"/>
      <c r="GAG674" s="94"/>
      <c r="GAH674" s="59"/>
      <c r="GAI674" s="60"/>
      <c r="GAJ674" s="94"/>
      <c r="GAK674" s="59"/>
      <c r="GAL674" s="60"/>
      <c r="GAM674" s="94"/>
      <c r="GAN674" s="59"/>
      <c r="GAO674" s="60"/>
      <c r="GAP674" s="94"/>
      <c r="GAQ674" s="59"/>
      <c r="GAR674" s="60"/>
      <c r="GAS674" s="94"/>
      <c r="GAT674" s="59"/>
      <c r="GAU674" s="60"/>
      <c r="GAV674" s="94"/>
      <c r="GAW674" s="59"/>
      <c r="GAX674" s="60"/>
      <c r="GAY674" s="94"/>
      <c r="GAZ674" s="59"/>
      <c r="GBA674" s="60"/>
      <c r="GBB674" s="94"/>
      <c r="GBC674" s="59"/>
      <c r="GBD674" s="60"/>
      <c r="GBE674" s="94"/>
      <c r="GBF674" s="59"/>
      <c r="GBG674" s="60"/>
      <c r="GBH674" s="94"/>
      <c r="GBI674" s="59"/>
      <c r="GBJ674" s="60"/>
      <c r="GBK674" s="94"/>
      <c r="GBL674" s="59"/>
      <c r="GBM674" s="60"/>
      <c r="GBN674" s="94"/>
      <c r="GBO674" s="59"/>
      <c r="GBP674" s="60"/>
      <c r="GBQ674" s="94"/>
      <c r="GBR674" s="59"/>
      <c r="GBS674" s="60"/>
      <c r="GBT674" s="94"/>
      <c r="GBU674" s="59"/>
      <c r="GBV674" s="60"/>
      <c r="GBW674" s="94"/>
      <c r="GBX674" s="59"/>
      <c r="GBY674" s="60"/>
      <c r="GBZ674" s="94"/>
      <c r="GCA674" s="59"/>
      <c r="GCB674" s="60"/>
      <c r="GCC674" s="94"/>
      <c r="GCD674" s="59"/>
      <c r="GCE674" s="60"/>
      <c r="GCF674" s="94"/>
      <c r="GCG674" s="59"/>
      <c r="GCH674" s="60"/>
      <c r="GCI674" s="94"/>
      <c r="GCJ674" s="59"/>
      <c r="GCK674" s="60"/>
      <c r="GCL674" s="94"/>
      <c r="GCM674" s="59"/>
      <c r="GCN674" s="60"/>
      <c r="GCO674" s="94"/>
      <c r="GCP674" s="59"/>
      <c r="GCQ674" s="60"/>
      <c r="GCR674" s="94"/>
      <c r="GCS674" s="59"/>
      <c r="GCT674" s="60"/>
      <c r="GCU674" s="94"/>
      <c r="GCV674" s="59"/>
      <c r="GCW674" s="60"/>
      <c r="GCX674" s="94"/>
      <c r="GCY674" s="59"/>
      <c r="GCZ674" s="60"/>
      <c r="GDA674" s="94"/>
      <c r="GDB674" s="59"/>
      <c r="GDC674" s="60"/>
      <c r="GDD674" s="94"/>
      <c r="GDE674" s="59"/>
      <c r="GDF674" s="60"/>
      <c r="GDG674" s="94"/>
      <c r="GDH674" s="59"/>
      <c r="GDI674" s="60"/>
      <c r="GDJ674" s="94"/>
      <c r="GDK674" s="59"/>
      <c r="GDL674" s="60"/>
      <c r="GDM674" s="94"/>
      <c r="GDN674" s="59"/>
      <c r="GDO674" s="60"/>
      <c r="GDP674" s="94"/>
      <c r="GDQ674" s="59"/>
      <c r="GDR674" s="60"/>
      <c r="GDS674" s="94"/>
      <c r="GDT674" s="59"/>
      <c r="GDU674" s="60"/>
      <c r="GDV674" s="94"/>
      <c r="GDW674" s="59"/>
      <c r="GDX674" s="60"/>
      <c r="GDY674" s="94"/>
      <c r="GDZ674" s="59"/>
      <c r="GEA674" s="60"/>
      <c r="GEB674" s="94"/>
      <c r="GEC674" s="59"/>
      <c r="GED674" s="60"/>
      <c r="GEE674" s="94"/>
      <c r="GEF674" s="59"/>
      <c r="GEG674" s="60"/>
      <c r="GEH674" s="94"/>
      <c r="GEI674" s="59"/>
      <c r="GEJ674" s="60"/>
      <c r="GEK674" s="94"/>
      <c r="GEL674" s="59"/>
      <c r="GEM674" s="60"/>
      <c r="GEN674" s="94"/>
      <c r="GEO674" s="59"/>
      <c r="GEP674" s="60"/>
      <c r="GEQ674" s="94"/>
      <c r="GER674" s="59"/>
      <c r="GES674" s="60"/>
      <c r="GET674" s="94"/>
      <c r="GEU674" s="59"/>
      <c r="GEV674" s="60"/>
      <c r="GEW674" s="94"/>
      <c r="GEX674" s="59"/>
      <c r="GEY674" s="60"/>
      <c r="GEZ674" s="94"/>
      <c r="GFA674" s="59"/>
      <c r="GFB674" s="60"/>
      <c r="GFC674" s="94"/>
      <c r="GFD674" s="59"/>
      <c r="GFE674" s="60"/>
      <c r="GFF674" s="94"/>
      <c r="GFG674" s="59"/>
      <c r="GFH674" s="60"/>
      <c r="GFI674" s="94"/>
      <c r="GFJ674" s="59"/>
      <c r="GFK674" s="60"/>
      <c r="GFL674" s="94"/>
      <c r="GFM674" s="59"/>
      <c r="GFN674" s="60"/>
      <c r="GFO674" s="94"/>
      <c r="GFP674" s="59"/>
      <c r="GFQ674" s="60"/>
      <c r="GFR674" s="94"/>
      <c r="GFS674" s="59"/>
      <c r="GFT674" s="60"/>
      <c r="GFU674" s="94"/>
      <c r="GFV674" s="59"/>
      <c r="GFW674" s="60"/>
      <c r="GFX674" s="94"/>
      <c r="GFY674" s="59"/>
      <c r="GFZ674" s="60"/>
      <c r="GGA674" s="94"/>
      <c r="GGB674" s="59"/>
      <c r="GGC674" s="60"/>
      <c r="GGD674" s="94"/>
      <c r="GGE674" s="59"/>
      <c r="GGF674" s="60"/>
      <c r="GGG674" s="94"/>
      <c r="GGH674" s="59"/>
      <c r="GGI674" s="60"/>
      <c r="GGJ674" s="94"/>
      <c r="GGK674" s="59"/>
      <c r="GGL674" s="60"/>
      <c r="GGM674" s="94"/>
      <c r="GGN674" s="59"/>
      <c r="GGO674" s="60"/>
      <c r="GGP674" s="94"/>
      <c r="GGQ674" s="59"/>
      <c r="GGR674" s="60"/>
      <c r="GGS674" s="94"/>
      <c r="GGT674" s="59"/>
      <c r="GGU674" s="60"/>
      <c r="GGV674" s="94"/>
      <c r="GGW674" s="59"/>
      <c r="GGX674" s="60"/>
      <c r="GGY674" s="94"/>
      <c r="GGZ674" s="59"/>
      <c r="GHA674" s="60"/>
      <c r="GHB674" s="94"/>
      <c r="GHC674" s="59"/>
      <c r="GHD674" s="60"/>
      <c r="GHE674" s="94"/>
      <c r="GHF674" s="59"/>
      <c r="GHG674" s="60"/>
      <c r="GHH674" s="94"/>
      <c r="GHI674" s="59"/>
      <c r="GHJ674" s="60"/>
      <c r="GHK674" s="94"/>
      <c r="GHL674" s="59"/>
      <c r="GHM674" s="60"/>
      <c r="GHN674" s="94"/>
      <c r="GHO674" s="59"/>
      <c r="GHP674" s="60"/>
      <c r="GHQ674" s="94"/>
      <c r="GHR674" s="59"/>
      <c r="GHS674" s="60"/>
      <c r="GHT674" s="94"/>
      <c r="GHU674" s="59"/>
      <c r="GHV674" s="60"/>
      <c r="GHW674" s="94"/>
      <c r="GHX674" s="59"/>
      <c r="GHY674" s="60"/>
      <c r="GHZ674" s="94"/>
      <c r="GIA674" s="59"/>
      <c r="GIB674" s="60"/>
      <c r="GIC674" s="94"/>
      <c r="GID674" s="59"/>
      <c r="GIE674" s="60"/>
      <c r="GIF674" s="94"/>
      <c r="GIG674" s="59"/>
      <c r="GIH674" s="60"/>
      <c r="GII674" s="94"/>
      <c r="GIJ674" s="59"/>
      <c r="GIK674" s="60"/>
      <c r="GIL674" s="94"/>
      <c r="GIM674" s="59"/>
      <c r="GIN674" s="60"/>
      <c r="GIO674" s="94"/>
      <c r="GIP674" s="59"/>
      <c r="GIQ674" s="60"/>
      <c r="GIR674" s="94"/>
      <c r="GIS674" s="59"/>
      <c r="GIT674" s="60"/>
      <c r="GIU674" s="94"/>
      <c r="GIV674" s="59"/>
      <c r="GIW674" s="60"/>
      <c r="GIX674" s="94"/>
      <c r="GIY674" s="59"/>
      <c r="GIZ674" s="60"/>
      <c r="GJA674" s="94"/>
      <c r="GJB674" s="59"/>
      <c r="GJC674" s="60"/>
      <c r="GJD674" s="94"/>
      <c r="GJE674" s="59"/>
      <c r="GJF674" s="60"/>
      <c r="GJG674" s="94"/>
      <c r="GJH674" s="59"/>
      <c r="GJI674" s="60"/>
      <c r="GJJ674" s="94"/>
      <c r="GJK674" s="59"/>
      <c r="GJL674" s="60"/>
      <c r="GJM674" s="94"/>
      <c r="GJN674" s="59"/>
      <c r="GJO674" s="60"/>
      <c r="GJP674" s="94"/>
      <c r="GJQ674" s="59"/>
      <c r="GJR674" s="60"/>
      <c r="GJS674" s="94"/>
      <c r="GJT674" s="59"/>
      <c r="GJU674" s="60"/>
      <c r="GJV674" s="94"/>
      <c r="GJW674" s="59"/>
      <c r="GJX674" s="60"/>
      <c r="GJY674" s="94"/>
      <c r="GJZ674" s="59"/>
      <c r="GKA674" s="60"/>
      <c r="GKB674" s="94"/>
      <c r="GKC674" s="59"/>
      <c r="GKD674" s="60"/>
      <c r="GKE674" s="94"/>
      <c r="GKF674" s="59"/>
      <c r="GKG674" s="60"/>
      <c r="GKH674" s="94"/>
      <c r="GKI674" s="59"/>
      <c r="GKJ674" s="60"/>
      <c r="GKK674" s="94"/>
      <c r="GKL674" s="59"/>
      <c r="GKM674" s="60"/>
      <c r="GKN674" s="94"/>
      <c r="GKO674" s="59"/>
      <c r="GKP674" s="60"/>
      <c r="GKQ674" s="94"/>
      <c r="GKR674" s="59"/>
      <c r="GKS674" s="60"/>
      <c r="GKT674" s="94"/>
      <c r="GKU674" s="59"/>
      <c r="GKV674" s="60"/>
      <c r="GKW674" s="94"/>
      <c r="GKX674" s="59"/>
      <c r="GKY674" s="60"/>
      <c r="GKZ674" s="94"/>
      <c r="GLA674" s="59"/>
      <c r="GLB674" s="60"/>
      <c r="GLC674" s="94"/>
      <c r="GLD674" s="59"/>
      <c r="GLE674" s="60"/>
      <c r="GLF674" s="94"/>
      <c r="GLG674" s="59"/>
      <c r="GLH674" s="60"/>
      <c r="GLI674" s="94"/>
      <c r="GLJ674" s="59"/>
      <c r="GLK674" s="60"/>
      <c r="GLL674" s="94"/>
      <c r="GLM674" s="59"/>
      <c r="GLN674" s="60"/>
      <c r="GLO674" s="94"/>
      <c r="GLP674" s="59"/>
      <c r="GLQ674" s="60"/>
      <c r="GLR674" s="94"/>
      <c r="GLS674" s="59"/>
      <c r="GLT674" s="60"/>
      <c r="GLU674" s="94"/>
      <c r="GLV674" s="59"/>
      <c r="GLW674" s="60"/>
      <c r="GLX674" s="94"/>
      <c r="GLY674" s="59"/>
      <c r="GLZ674" s="60"/>
      <c r="GMA674" s="94"/>
      <c r="GMB674" s="59"/>
      <c r="GMC674" s="60"/>
      <c r="GMD674" s="94"/>
      <c r="GME674" s="59"/>
      <c r="GMF674" s="60"/>
      <c r="GMG674" s="94"/>
      <c r="GMH674" s="59"/>
      <c r="GMI674" s="60"/>
      <c r="GMJ674" s="94"/>
      <c r="GMK674" s="59"/>
      <c r="GML674" s="60"/>
      <c r="GMM674" s="94"/>
      <c r="GMN674" s="59"/>
      <c r="GMO674" s="60"/>
      <c r="GMP674" s="94"/>
      <c r="GMQ674" s="59"/>
      <c r="GMR674" s="60"/>
      <c r="GMS674" s="94"/>
      <c r="GMT674" s="59"/>
      <c r="GMU674" s="60"/>
      <c r="GMV674" s="94"/>
      <c r="GMW674" s="59"/>
      <c r="GMX674" s="60"/>
      <c r="GMY674" s="94"/>
      <c r="GMZ674" s="59"/>
      <c r="GNA674" s="60"/>
      <c r="GNB674" s="94"/>
      <c r="GNC674" s="59"/>
      <c r="GND674" s="60"/>
      <c r="GNE674" s="94"/>
      <c r="GNF674" s="59"/>
      <c r="GNG674" s="60"/>
      <c r="GNH674" s="94"/>
      <c r="GNI674" s="59"/>
      <c r="GNJ674" s="60"/>
      <c r="GNK674" s="94"/>
      <c r="GNL674" s="59"/>
      <c r="GNM674" s="60"/>
      <c r="GNN674" s="94"/>
      <c r="GNO674" s="59"/>
      <c r="GNP674" s="60"/>
      <c r="GNQ674" s="94"/>
      <c r="GNR674" s="59"/>
      <c r="GNS674" s="60"/>
      <c r="GNT674" s="94"/>
      <c r="GNU674" s="59"/>
      <c r="GNV674" s="60"/>
      <c r="GNW674" s="94"/>
      <c r="GNX674" s="59"/>
      <c r="GNY674" s="60"/>
      <c r="GNZ674" s="94"/>
      <c r="GOA674" s="59"/>
      <c r="GOB674" s="60"/>
      <c r="GOC674" s="94"/>
      <c r="GOD674" s="59"/>
      <c r="GOE674" s="60"/>
      <c r="GOF674" s="94"/>
      <c r="GOG674" s="59"/>
      <c r="GOH674" s="60"/>
      <c r="GOI674" s="94"/>
      <c r="GOJ674" s="59"/>
      <c r="GOK674" s="60"/>
      <c r="GOL674" s="94"/>
      <c r="GOM674" s="59"/>
      <c r="GON674" s="60"/>
      <c r="GOO674" s="94"/>
      <c r="GOP674" s="59"/>
      <c r="GOQ674" s="60"/>
      <c r="GOR674" s="94"/>
      <c r="GOS674" s="59"/>
      <c r="GOT674" s="60"/>
      <c r="GOU674" s="94"/>
      <c r="GOV674" s="59"/>
      <c r="GOW674" s="60"/>
      <c r="GOX674" s="94"/>
      <c r="GOY674" s="59"/>
      <c r="GOZ674" s="60"/>
      <c r="GPA674" s="94"/>
      <c r="GPB674" s="59"/>
      <c r="GPC674" s="60"/>
      <c r="GPD674" s="94"/>
      <c r="GPE674" s="59"/>
      <c r="GPF674" s="60"/>
      <c r="GPG674" s="94"/>
      <c r="GPH674" s="59"/>
      <c r="GPI674" s="60"/>
      <c r="GPJ674" s="94"/>
      <c r="GPK674" s="59"/>
      <c r="GPL674" s="60"/>
      <c r="GPM674" s="94"/>
      <c r="GPN674" s="59"/>
      <c r="GPO674" s="60"/>
      <c r="GPP674" s="94"/>
      <c r="GPQ674" s="59"/>
      <c r="GPR674" s="60"/>
      <c r="GPS674" s="94"/>
      <c r="GPT674" s="59"/>
      <c r="GPU674" s="60"/>
      <c r="GPV674" s="94"/>
      <c r="GPW674" s="59"/>
      <c r="GPX674" s="60"/>
      <c r="GPY674" s="94"/>
      <c r="GPZ674" s="59"/>
      <c r="GQA674" s="60"/>
      <c r="GQB674" s="94"/>
      <c r="GQC674" s="59"/>
      <c r="GQD674" s="60"/>
      <c r="GQE674" s="94"/>
      <c r="GQF674" s="59"/>
      <c r="GQG674" s="60"/>
      <c r="GQH674" s="94"/>
      <c r="GQI674" s="59"/>
      <c r="GQJ674" s="60"/>
      <c r="GQK674" s="94"/>
      <c r="GQL674" s="59"/>
      <c r="GQM674" s="60"/>
      <c r="GQN674" s="94"/>
      <c r="GQO674" s="59"/>
      <c r="GQP674" s="60"/>
      <c r="GQQ674" s="94"/>
      <c r="GQR674" s="59"/>
      <c r="GQS674" s="60"/>
      <c r="GQT674" s="94"/>
      <c r="GQU674" s="59"/>
      <c r="GQV674" s="60"/>
      <c r="GQW674" s="94"/>
      <c r="GQX674" s="59"/>
      <c r="GQY674" s="60"/>
      <c r="GQZ674" s="94"/>
      <c r="GRA674" s="59"/>
      <c r="GRB674" s="60"/>
      <c r="GRC674" s="94"/>
      <c r="GRD674" s="59"/>
      <c r="GRE674" s="60"/>
      <c r="GRF674" s="94"/>
      <c r="GRG674" s="59"/>
      <c r="GRH674" s="60"/>
      <c r="GRI674" s="94"/>
      <c r="GRJ674" s="59"/>
      <c r="GRK674" s="60"/>
      <c r="GRL674" s="94"/>
      <c r="GRM674" s="59"/>
      <c r="GRN674" s="60"/>
      <c r="GRO674" s="94"/>
      <c r="GRP674" s="59"/>
      <c r="GRQ674" s="60"/>
      <c r="GRR674" s="94"/>
      <c r="GRS674" s="59"/>
      <c r="GRT674" s="60"/>
      <c r="GRU674" s="94"/>
      <c r="GRV674" s="59"/>
      <c r="GRW674" s="60"/>
      <c r="GRX674" s="94"/>
      <c r="GRY674" s="59"/>
      <c r="GRZ674" s="60"/>
      <c r="GSA674" s="94"/>
      <c r="GSB674" s="59"/>
      <c r="GSC674" s="60"/>
      <c r="GSD674" s="94"/>
      <c r="GSE674" s="59"/>
      <c r="GSF674" s="60"/>
      <c r="GSG674" s="94"/>
      <c r="GSH674" s="59"/>
      <c r="GSI674" s="60"/>
      <c r="GSJ674" s="94"/>
      <c r="GSK674" s="59"/>
      <c r="GSL674" s="60"/>
      <c r="GSM674" s="94"/>
      <c r="GSN674" s="59"/>
      <c r="GSO674" s="60"/>
      <c r="GSP674" s="94"/>
      <c r="GSQ674" s="59"/>
      <c r="GSR674" s="60"/>
      <c r="GSS674" s="94"/>
      <c r="GST674" s="59"/>
      <c r="GSU674" s="60"/>
      <c r="GSV674" s="94"/>
      <c r="GSW674" s="59"/>
      <c r="GSX674" s="60"/>
      <c r="GSY674" s="94"/>
      <c r="GSZ674" s="59"/>
      <c r="GTA674" s="60"/>
      <c r="GTB674" s="94"/>
      <c r="GTC674" s="59"/>
      <c r="GTD674" s="60"/>
      <c r="GTE674" s="94"/>
      <c r="GTF674" s="59"/>
      <c r="GTG674" s="60"/>
      <c r="GTH674" s="94"/>
      <c r="GTI674" s="59"/>
      <c r="GTJ674" s="60"/>
      <c r="GTK674" s="94"/>
      <c r="GTL674" s="59"/>
      <c r="GTM674" s="60"/>
      <c r="GTN674" s="94"/>
      <c r="GTO674" s="59"/>
      <c r="GTP674" s="60"/>
      <c r="GTQ674" s="94"/>
      <c r="GTR674" s="59"/>
      <c r="GTS674" s="60"/>
      <c r="GTT674" s="94"/>
      <c r="GTU674" s="59"/>
      <c r="GTV674" s="60"/>
      <c r="GTW674" s="94"/>
      <c r="GTX674" s="59"/>
      <c r="GTY674" s="60"/>
      <c r="GTZ674" s="94"/>
      <c r="GUA674" s="59"/>
      <c r="GUB674" s="60"/>
      <c r="GUC674" s="94"/>
      <c r="GUD674" s="59"/>
      <c r="GUE674" s="60"/>
      <c r="GUF674" s="94"/>
      <c r="GUG674" s="59"/>
      <c r="GUH674" s="60"/>
      <c r="GUI674" s="94"/>
      <c r="GUJ674" s="59"/>
      <c r="GUK674" s="60"/>
      <c r="GUL674" s="94"/>
      <c r="GUM674" s="59"/>
      <c r="GUN674" s="60"/>
      <c r="GUO674" s="94"/>
      <c r="GUP674" s="59"/>
      <c r="GUQ674" s="60"/>
      <c r="GUR674" s="94"/>
      <c r="GUS674" s="59"/>
      <c r="GUT674" s="60"/>
      <c r="GUU674" s="94"/>
      <c r="GUV674" s="59"/>
      <c r="GUW674" s="60"/>
      <c r="GUX674" s="94"/>
      <c r="GUY674" s="59"/>
      <c r="GUZ674" s="60"/>
      <c r="GVA674" s="94"/>
      <c r="GVB674" s="59"/>
      <c r="GVC674" s="60"/>
      <c r="GVD674" s="94"/>
      <c r="GVE674" s="59"/>
      <c r="GVF674" s="60"/>
      <c r="GVG674" s="94"/>
      <c r="GVH674" s="59"/>
      <c r="GVI674" s="60"/>
      <c r="GVJ674" s="94"/>
      <c r="GVK674" s="59"/>
      <c r="GVL674" s="60"/>
      <c r="GVM674" s="94"/>
      <c r="GVN674" s="59"/>
      <c r="GVO674" s="60"/>
      <c r="GVP674" s="94"/>
      <c r="GVQ674" s="59"/>
      <c r="GVR674" s="60"/>
      <c r="GVS674" s="94"/>
      <c r="GVT674" s="59"/>
      <c r="GVU674" s="60"/>
      <c r="GVV674" s="94"/>
      <c r="GVW674" s="59"/>
      <c r="GVX674" s="60"/>
      <c r="GVY674" s="94"/>
      <c r="GVZ674" s="59"/>
      <c r="GWA674" s="60"/>
      <c r="GWB674" s="94"/>
      <c r="GWC674" s="59"/>
      <c r="GWD674" s="60"/>
      <c r="GWE674" s="94"/>
      <c r="GWF674" s="59"/>
      <c r="GWG674" s="60"/>
      <c r="GWH674" s="94"/>
      <c r="GWI674" s="59"/>
      <c r="GWJ674" s="60"/>
      <c r="GWK674" s="94"/>
      <c r="GWL674" s="59"/>
      <c r="GWM674" s="60"/>
      <c r="GWN674" s="94"/>
      <c r="GWO674" s="59"/>
      <c r="GWP674" s="60"/>
      <c r="GWQ674" s="94"/>
      <c r="GWR674" s="59"/>
      <c r="GWS674" s="60"/>
      <c r="GWT674" s="94"/>
      <c r="GWU674" s="59"/>
      <c r="GWV674" s="60"/>
      <c r="GWW674" s="94"/>
      <c r="GWX674" s="59"/>
      <c r="GWY674" s="60"/>
      <c r="GWZ674" s="94"/>
      <c r="GXA674" s="59"/>
      <c r="GXB674" s="60"/>
      <c r="GXC674" s="94"/>
      <c r="GXD674" s="59"/>
      <c r="GXE674" s="60"/>
      <c r="GXF674" s="94"/>
      <c r="GXG674" s="59"/>
      <c r="GXH674" s="60"/>
      <c r="GXI674" s="94"/>
      <c r="GXJ674" s="59"/>
      <c r="GXK674" s="60"/>
      <c r="GXL674" s="94"/>
      <c r="GXM674" s="59"/>
      <c r="GXN674" s="60"/>
      <c r="GXO674" s="94"/>
      <c r="GXP674" s="59"/>
      <c r="GXQ674" s="60"/>
      <c r="GXR674" s="94"/>
      <c r="GXS674" s="59"/>
      <c r="GXT674" s="60"/>
      <c r="GXU674" s="94"/>
      <c r="GXV674" s="59"/>
      <c r="GXW674" s="60"/>
      <c r="GXX674" s="94"/>
      <c r="GXY674" s="59"/>
      <c r="GXZ674" s="60"/>
      <c r="GYA674" s="94"/>
      <c r="GYB674" s="59"/>
      <c r="GYC674" s="60"/>
      <c r="GYD674" s="94"/>
      <c r="GYE674" s="59"/>
      <c r="GYF674" s="60"/>
      <c r="GYG674" s="94"/>
      <c r="GYH674" s="59"/>
      <c r="GYI674" s="60"/>
      <c r="GYJ674" s="94"/>
      <c r="GYK674" s="59"/>
      <c r="GYL674" s="60"/>
      <c r="GYM674" s="94"/>
      <c r="GYN674" s="59"/>
      <c r="GYO674" s="60"/>
      <c r="GYP674" s="94"/>
      <c r="GYQ674" s="59"/>
      <c r="GYR674" s="60"/>
      <c r="GYS674" s="94"/>
      <c r="GYT674" s="59"/>
      <c r="GYU674" s="60"/>
      <c r="GYV674" s="94"/>
      <c r="GYW674" s="59"/>
      <c r="GYX674" s="60"/>
      <c r="GYY674" s="94"/>
      <c r="GYZ674" s="59"/>
      <c r="GZA674" s="60"/>
      <c r="GZB674" s="94"/>
      <c r="GZC674" s="59"/>
      <c r="GZD674" s="60"/>
      <c r="GZE674" s="94"/>
      <c r="GZF674" s="59"/>
      <c r="GZG674" s="60"/>
      <c r="GZH674" s="94"/>
      <c r="GZI674" s="59"/>
      <c r="GZJ674" s="60"/>
      <c r="GZK674" s="94"/>
      <c r="GZL674" s="59"/>
      <c r="GZM674" s="60"/>
      <c r="GZN674" s="94"/>
      <c r="GZO674" s="59"/>
      <c r="GZP674" s="60"/>
      <c r="GZQ674" s="94"/>
      <c r="GZR674" s="59"/>
      <c r="GZS674" s="60"/>
      <c r="GZT674" s="94"/>
      <c r="GZU674" s="59"/>
      <c r="GZV674" s="60"/>
      <c r="GZW674" s="94"/>
      <c r="GZX674" s="59"/>
      <c r="GZY674" s="60"/>
      <c r="GZZ674" s="94"/>
      <c r="HAA674" s="59"/>
      <c r="HAB674" s="60"/>
      <c r="HAC674" s="94"/>
      <c r="HAD674" s="59"/>
      <c r="HAE674" s="60"/>
      <c r="HAF674" s="94"/>
      <c r="HAG674" s="59"/>
      <c r="HAH674" s="60"/>
      <c r="HAI674" s="94"/>
      <c r="HAJ674" s="59"/>
      <c r="HAK674" s="60"/>
      <c r="HAL674" s="94"/>
      <c r="HAM674" s="59"/>
      <c r="HAN674" s="60"/>
      <c r="HAO674" s="94"/>
      <c r="HAP674" s="59"/>
      <c r="HAQ674" s="60"/>
      <c r="HAR674" s="94"/>
      <c r="HAS674" s="59"/>
      <c r="HAT674" s="60"/>
      <c r="HAU674" s="94"/>
      <c r="HAV674" s="59"/>
      <c r="HAW674" s="60"/>
      <c r="HAX674" s="94"/>
      <c r="HAY674" s="59"/>
      <c r="HAZ674" s="60"/>
      <c r="HBA674" s="94"/>
      <c r="HBB674" s="59"/>
      <c r="HBC674" s="60"/>
      <c r="HBD674" s="94"/>
      <c r="HBE674" s="59"/>
      <c r="HBF674" s="60"/>
      <c r="HBG674" s="94"/>
      <c r="HBH674" s="59"/>
      <c r="HBI674" s="60"/>
      <c r="HBJ674" s="94"/>
      <c r="HBK674" s="59"/>
      <c r="HBL674" s="60"/>
      <c r="HBM674" s="94"/>
      <c r="HBN674" s="59"/>
      <c r="HBO674" s="60"/>
      <c r="HBP674" s="94"/>
      <c r="HBQ674" s="59"/>
      <c r="HBR674" s="60"/>
      <c r="HBS674" s="94"/>
      <c r="HBT674" s="59"/>
      <c r="HBU674" s="60"/>
      <c r="HBV674" s="94"/>
      <c r="HBW674" s="59"/>
      <c r="HBX674" s="60"/>
      <c r="HBY674" s="94"/>
      <c r="HBZ674" s="59"/>
      <c r="HCA674" s="60"/>
      <c r="HCB674" s="94"/>
      <c r="HCC674" s="59"/>
      <c r="HCD674" s="60"/>
      <c r="HCE674" s="94"/>
      <c r="HCF674" s="59"/>
      <c r="HCG674" s="60"/>
      <c r="HCH674" s="94"/>
      <c r="HCI674" s="59"/>
      <c r="HCJ674" s="60"/>
      <c r="HCK674" s="94"/>
      <c r="HCL674" s="59"/>
      <c r="HCM674" s="60"/>
      <c r="HCN674" s="94"/>
      <c r="HCO674" s="59"/>
      <c r="HCP674" s="60"/>
      <c r="HCQ674" s="94"/>
      <c r="HCR674" s="59"/>
      <c r="HCS674" s="60"/>
      <c r="HCT674" s="94"/>
      <c r="HCU674" s="59"/>
      <c r="HCV674" s="60"/>
      <c r="HCW674" s="94"/>
      <c r="HCX674" s="59"/>
      <c r="HCY674" s="60"/>
      <c r="HCZ674" s="94"/>
      <c r="HDA674" s="59"/>
      <c r="HDB674" s="60"/>
      <c r="HDC674" s="94"/>
      <c r="HDD674" s="59"/>
      <c r="HDE674" s="60"/>
      <c r="HDF674" s="94"/>
      <c r="HDG674" s="59"/>
      <c r="HDH674" s="60"/>
      <c r="HDI674" s="94"/>
      <c r="HDJ674" s="59"/>
      <c r="HDK674" s="60"/>
      <c r="HDL674" s="94"/>
      <c r="HDM674" s="59"/>
      <c r="HDN674" s="60"/>
      <c r="HDO674" s="94"/>
      <c r="HDP674" s="59"/>
      <c r="HDQ674" s="60"/>
      <c r="HDR674" s="94"/>
      <c r="HDS674" s="59"/>
      <c r="HDT674" s="60"/>
      <c r="HDU674" s="94"/>
      <c r="HDV674" s="59"/>
      <c r="HDW674" s="60"/>
      <c r="HDX674" s="94"/>
      <c r="HDY674" s="59"/>
      <c r="HDZ674" s="60"/>
      <c r="HEA674" s="94"/>
      <c r="HEB674" s="59"/>
      <c r="HEC674" s="60"/>
      <c r="HED674" s="94"/>
      <c r="HEE674" s="59"/>
      <c r="HEF674" s="60"/>
      <c r="HEG674" s="94"/>
      <c r="HEH674" s="59"/>
      <c r="HEI674" s="60"/>
      <c r="HEJ674" s="94"/>
      <c r="HEK674" s="59"/>
      <c r="HEL674" s="60"/>
      <c r="HEM674" s="94"/>
      <c r="HEN674" s="59"/>
      <c r="HEO674" s="60"/>
      <c r="HEP674" s="94"/>
      <c r="HEQ674" s="59"/>
      <c r="HER674" s="60"/>
      <c r="HES674" s="94"/>
      <c r="HET674" s="59"/>
      <c r="HEU674" s="60"/>
      <c r="HEV674" s="94"/>
      <c r="HEW674" s="59"/>
      <c r="HEX674" s="60"/>
      <c r="HEY674" s="94"/>
      <c r="HEZ674" s="59"/>
      <c r="HFA674" s="60"/>
      <c r="HFB674" s="94"/>
      <c r="HFC674" s="59"/>
      <c r="HFD674" s="60"/>
      <c r="HFE674" s="94"/>
      <c r="HFF674" s="59"/>
      <c r="HFG674" s="60"/>
      <c r="HFH674" s="94"/>
      <c r="HFI674" s="59"/>
      <c r="HFJ674" s="60"/>
      <c r="HFK674" s="94"/>
      <c r="HFL674" s="59"/>
      <c r="HFM674" s="60"/>
      <c r="HFN674" s="94"/>
      <c r="HFO674" s="59"/>
      <c r="HFP674" s="60"/>
      <c r="HFQ674" s="94"/>
      <c r="HFR674" s="59"/>
      <c r="HFS674" s="60"/>
      <c r="HFT674" s="94"/>
      <c r="HFU674" s="59"/>
      <c r="HFV674" s="60"/>
      <c r="HFW674" s="94"/>
      <c r="HFX674" s="59"/>
      <c r="HFY674" s="60"/>
      <c r="HFZ674" s="94"/>
      <c r="HGA674" s="59"/>
      <c r="HGB674" s="60"/>
      <c r="HGC674" s="94"/>
      <c r="HGD674" s="59"/>
      <c r="HGE674" s="60"/>
      <c r="HGF674" s="94"/>
      <c r="HGG674" s="59"/>
      <c r="HGH674" s="60"/>
      <c r="HGI674" s="94"/>
      <c r="HGJ674" s="59"/>
      <c r="HGK674" s="60"/>
      <c r="HGL674" s="94"/>
      <c r="HGM674" s="59"/>
      <c r="HGN674" s="60"/>
      <c r="HGO674" s="94"/>
      <c r="HGP674" s="59"/>
      <c r="HGQ674" s="60"/>
      <c r="HGR674" s="94"/>
      <c r="HGS674" s="59"/>
      <c r="HGT674" s="60"/>
      <c r="HGU674" s="94"/>
      <c r="HGV674" s="59"/>
      <c r="HGW674" s="60"/>
      <c r="HGX674" s="94"/>
      <c r="HGY674" s="59"/>
      <c r="HGZ674" s="60"/>
      <c r="HHA674" s="94"/>
      <c r="HHB674" s="59"/>
      <c r="HHC674" s="60"/>
      <c r="HHD674" s="94"/>
      <c r="HHE674" s="59"/>
      <c r="HHF674" s="60"/>
      <c r="HHG674" s="94"/>
      <c r="HHH674" s="59"/>
      <c r="HHI674" s="60"/>
      <c r="HHJ674" s="94"/>
      <c r="HHK674" s="59"/>
      <c r="HHL674" s="60"/>
      <c r="HHM674" s="94"/>
      <c r="HHN674" s="59"/>
      <c r="HHO674" s="60"/>
      <c r="HHP674" s="94"/>
      <c r="HHQ674" s="59"/>
      <c r="HHR674" s="60"/>
      <c r="HHS674" s="94"/>
      <c r="HHT674" s="59"/>
      <c r="HHU674" s="60"/>
      <c r="HHV674" s="94"/>
      <c r="HHW674" s="59"/>
      <c r="HHX674" s="60"/>
      <c r="HHY674" s="94"/>
      <c r="HHZ674" s="59"/>
      <c r="HIA674" s="60"/>
      <c r="HIB674" s="94"/>
      <c r="HIC674" s="59"/>
      <c r="HID674" s="60"/>
      <c r="HIE674" s="94"/>
      <c r="HIF674" s="59"/>
      <c r="HIG674" s="60"/>
      <c r="HIH674" s="94"/>
      <c r="HII674" s="59"/>
      <c r="HIJ674" s="60"/>
      <c r="HIK674" s="94"/>
      <c r="HIL674" s="59"/>
      <c r="HIM674" s="60"/>
      <c r="HIN674" s="94"/>
      <c r="HIO674" s="59"/>
      <c r="HIP674" s="60"/>
      <c r="HIQ674" s="94"/>
      <c r="HIR674" s="59"/>
      <c r="HIS674" s="60"/>
      <c r="HIT674" s="94"/>
      <c r="HIU674" s="59"/>
      <c r="HIV674" s="60"/>
      <c r="HIW674" s="94"/>
      <c r="HIX674" s="59"/>
      <c r="HIY674" s="60"/>
      <c r="HIZ674" s="94"/>
      <c r="HJA674" s="59"/>
      <c r="HJB674" s="60"/>
      <c r="HJC674" s="94"/>
      <c r="HJD674" s="59"/>
      <c r="HJE674" s="60"/>
      <c r="HJF674" s="94"/>
      <c r="HJG674" s="59"/>
      <c r="HJH674" s="60"/>
      <c r="HJI674" s="94"/>
      <c r="HJJ674" s="59"/>
      <c r="HJK674" s="60"/>
      <c r="HJL674" s="94"/>
      <c r="HJM674" s="59"/>
      <c r="HJN674" s="60"/>
      <c r="HJO674" s="94"/>
      <c r="HJP674" s="59"/>
      <c r="HJQ674" s="60"/>
      <c r="HJR674" s="94"/>
      <c r="HJS674" s="59"/>
      <c r="HJT674" s="60"/>
      <c r="HJU674" s="94"/>
      <c r="HJV674" s="59"/>
      <c r="HJW674" s="60"/>
      <c r="HJX674" s="94"/>
      <c r="HJY674" s="59"/>
      <c r="HJZ674" s="60"/>
      <c r="HKA674" s="94"/>
      <c r="HKB674" s="59"/>
      <c r="HKC674" s="60"/>
      <c r="HKD674" s="94"/>
      <c r="HKE674" s="59"/>
      <c r="HKF674" s="60"/>
      <c r="HKG674" s="94"/>
      <c r="HKH674" s="59"/>
      <c r="HKI674" s="60"/>
      <c r="HKJ674" s="94"/>
      <c r="HKK674" s="59"/>
      <c r="HKL674" s="60"/>
      <c r="HKM674" s="94"/>
      <c r="HKN674" s="59"/>
      <c r="HKO674" s="60"/>
      <c r="HKP674" s="94"/>
      <c r="HKQ674" s="59"/>
      <c r="HKR674" s="60"/>
      <c r="HKS674" s="94"/>
      <c r="HKT674" s="59"/>
      <c r="HKU674" s="60"/>
      <c r="HKV674" s="94"/>
      <c r="HKW674" s="59"/>
      <c r="HKX674" s="60"/>
      <c r="HKY674" s="94"/>
      <c r="HKZ674" s="59"/>
      <c r="HLA674" s="60"/>
      <c r="HLB674" s="94"/>
      <c r="HLC674" s="59"/>
      <c r="HLD674" s="60"/>
      <c r="HLE674" s="94"/>
      <c r="HLF674" s="59"/>
      <c r="HLG674" s="60"/>
      <c r="HLH674" s="94"/>
      <c r="HLI674" s="59"/>
      <c r="HLJ674" s="60"/>
      <c r="HLK674" s="94"/>
      <c r="HLL674" s="59"/>
      <c r="HLM674" s="60"/>
      <c r="HLN674" s="94"/>
      <c r="HLO674" s="59"/>
      <c r="HLP674" s="60"/>
      <c r="HLQ674" s="94"/>
      <c r="HLR674" s="59"/>
      <c r="HLS674" s="60"/>
      <c r="HLT674" s="94"/>
      <c r="HLU674" s="59"/>
      <c r="HLV674" s="60"/>
      <c r="HLW674" s="94"/>
      <c r="HLX674" s="59"/>
      <c r="HLY674" s="60"/>
      <c r="HLZ674" s="94"/>
      <c r="HMA674" s="59"/>
      <c r="HMB674" s="60"/>
      <c r="HMC674" s="94"/>
      <c r="HMD674" s="59"/>
      <c r="HME674" s="60"/>
      <c r="HMF674" s="94"/>
      <c r="HMG674" s="59"/>
      <c r="HMH674" s="60"/>
      <c r="HMI674" s="94"/>
      <c r="HMJ674" s="59"/>
      <c r="HMK674" s="60"/>
      <c r="HML674" s="94"/>
      <c r="HMM674" s="59"/>
      <c r="HMN674" s="60"/>
      <c r="HMO674" s="94"/>
      <c r="HMP674" s="59"/>
      <c r="HMQ674" s="60"/>
      <c r="HMR674" s="94"/>
      <c r="HMS674" s="59"/>
      <c r="HMT674" s="60"/>
      <c r="HMU674" s="94"/>
      <c r="HMV674" s="59"/>
      <c r="HMW674" s="60"/>
      <c r="HMX674" s="94"/>
      <c r="HMY674" s="59"/>
      <c r="HMZ674" s="60"/>
      <c r="HNA674" s="94"/>
      <c r="HNB674" s="59"/>
      <c r="HNC674" s="60"/>
      <c r="HND674" s="94"/>
      <c r="HNE674" s="59"/>
      <c r="HNF674" s="60"/>
      <c r="HNG674" s="94"/>
      <c r="HNH674" s="59"/>
      <c r="HNI674" s="60"/>
      <c r="HNJ674" s="94"/>
      <c r="HNK674" s="59"/>
      <c r="HNL674" s="60"/>
      <c r="HNM674" s="94"/>
      <c r="HNN674" s="59"/>
      <c r="HNO674" s="60"/>
      <c r="HNP674" s="94"/>
      <c r="HNQ674" s="59"/>
      <c r="HNR674" s="60"/>
      <c r="HNS674" s="94"/>
      <c r="HNT674" s="59"/>
      <c r="HNU674" s="60"/>
      <c r="HNV674" s="94"/>
      <c r="HNW674" s="59"/>
      <c r="HNX674" s="60"/>
      <c r="HNY674" s="94"/>
      <c r="HNZ674" s="59"/>
      <c r="HOA674" s="60"/>
      <c r="HOB674" s="94"/>
      <c r="HOC674" s="59"/>
      <c r="HOD674" s="60"/>
      <c r="HOE674" s="94"/>
      <c r="HOF674" s="59"/>
      <c r="HOG674" s="60"/>
      <c r="HOH674" s="94"/>
      <c r="HOI674" s="59"/>
      <c r="HOJ674" s="60"/>
      <c r="HOK674" s="94"/>
      <c r="HOL674" s="59"/>
      <c r="HOM674" s="60"/>
      <c r="HON674" s="94"/>
      <c r="HOO674" s="59"/>
      <c r="HOP674" s="60"/>
      <c r="HOQ674" s="94"/>
      <c r="HOR674" s="59"/>
      <c r="HOS674" s="60"/>
      <c r="HOT674" s="94"/>
      <c r="HOU674" s="59"/>
      <c r="HOV674" s="60"/>
      <c r="HOW674" s="94"/>
      <c r="HOX674" s="59"/>
      <c r="HOY674" s="60"/>
      <c r="HOZ674" s="94"/>
      <c r="HPA674" s="59"/>
      <c r="HPB674" s="60"/>
      <c r="HPC674" s="94"/>
      <c r="HPD674" s="59"/>
      <c r="HPE674" s="60"/>
      <c r="HPF674" s="94"/>
      <c r="HPG674" s="59"/>
      <c r="HPH674" s="60"/>
      <c r="HPI674" s="94"/>
      <c r="HPJ674" s="59"/>
      <c r="HPK674" s="60"/>
      <c r="HPL674" s="94"/>
      <c r="HPM674" s="59"/>
      <c r="HPN674" s="60"/>
      <c r="HPO674" s="94"/>
      <c r="HPP674" s="59"/>
      <c r="HPQ674" s="60"/>
      <c r="HPR674" s="94"/>
      <c r="HPS674" s="59"/>
      <c r="HPT674" s="60"/>
      <c r="HPU674" s="94"/>
      <c r="HPV674" s="59"/>
      <c r="HPW674" s="60"/>
      <c r="HPX674" s="94"/>
      <c r="HPY674" s="59"/>
      <c r="HPZ674" s="60"/>
      <c r="HQA674" s="94"/>
      <c r="HQB674" s="59"/>
      <c r="HQC674" s="60"/>
      <c r="HQD674" s="94"/>
      <c r="HQE674" s="59"/>
      <c r="HQF674" s="60"/>
      <c r="HQG674" s="94"/>
      <c r="HQH674" s="59"/>
      <c r="HQI674" s="60"/>
      <c r="HQJ674" s="94"/>
      <c r="HQK674" s="59"/>
      <c r="HQL674" s="60"/>
      <c r="HQM674" s="94"/>
      <c r="HQN674" s="59"/>
      <c r="HQO674" s="60"/>
      <c r="HQP674" s="94"/>
      <c r="HQQ674" s="59"/>
      <c r="HQR674" s="60"/>
      <c r="HQS674" s="94"/>
      <c r="HQT674" s="59"/>
      <c r="HQU674" s="60"/>
      <c r="HQV674" s="94"/>
      <c r="HQW674" s="59"/>
      <c r="HQX674" s="60"/>
      <c r="HQY674" s="94"/>
      <c r="HQZ674" s="59"/>
      <c r="HRA674" s="60"/>
      <c r="HRB674" s="94"/>
      <c r="HRC674" s="59"/>
      <c r="HRD674" s="60"/>
      <c r="HRE674" s="94"/>
      <c r="HRF674" s="59"/>
      <c r="HRG674" s="60"/>
      <c r="HRH674" s="94"/>
      <c r="HRI674" s="59"/>
      <c r="HRJ674" s="60"/>
      <c r="HRK674" s="94"/>
      <c r="HRL674" s="59"/>
      <c r="HRM674" s="60"/>
      <c r="HRN674" s="94"/>
      <c r="HRO674" s="59"/>
      <c r="HRP674" s="60"/>
      <c r="HRQ674" s="94"/>
      <c r="HRR674" s="59"/>
      <c r="HRS674" s="60"/>
      <c r="HRT674" s="94"/>
      <c r="HRU674" s="59"/>
      <c r="HRV674" s="60"/>
      <c r="HRW674" s="94"/>
      <c r="HRX674" s="59"/>
      <c r="HRY674" s="60"/>
      <c r="HRZ674" s="94"/>
      <c r="HSA674" s="59"/>
      <c r="HSB674" s="60"/>
      <c r="HSC674" s="94"/>
      <c r="HSD674" s="59"/>
      <c r="HSE674" s="60"/>
      <c r="HSF674" s="94"/>
      <c r="HSG674" s="59"/>
      <c r="HSH674" s="60"/>
      <c r="HSI674" s="94"/>
      <c r="HSJ674" s="59"/>
      <c r="HSK674" s="60"/>
      <c r="HSL674" s="94"/>
      <c r="HSM674" s="59"/>
      <c r="HSN674" s="60"/>
      <c r="HSO674" s="94"/>
      <c r="HSP674" s="59"/>
      <c r="HSQ674" s="60"/>
      <c r="HSR674" s="94"/>
      <c r="HSS674" s="59"/>
      <c r="HST674" s="60"/>
      <c r="HSU674" s="94"/>
      <c r="HSV674" s="59"/>
      <c r="HSW674" s="60"/>
      <c r="HSX674" s="94"/>
      <c r="HSY674" s="59"/>
      <c r="HSZ674" s="60"/>
      <c r="HTA674" s="94"/>
      <c r="HTB674" s="59"/>
      <c r="HTC674" s="60"/>
      <c r="HTD674" s="94"/>
      <c r="HTE674" s="59"/>
      <c r="HTF674" s="60"/>
      <c r="HTG674" s="94"/>
      <c r="HTH674" s="59"/>
      <c r="HTI674" s="60"/>
      <c r="HTJ674" s="94"/>
      <c r="HTK674" s="59"/>
      <c r="HTL674" s="60"/>
      <c r="HTM674" s="94"/>
      <c r="HTN674" s="59"/>
      <c r="HTO674" s="60"/>
      <c r="HTP674" s="94"/>
      <c r="HTQ674" s="59"/>
      <c r="HTR674" s="60"/>
      <c r="HTS674" s="94"/>
      <c r="HTT674" s="59"/>
      <c r="HTU674" s="60"/>
      <c r="HTV674" s="94"/>
      <c r="HTW674" s="59"/>
      <c r="HTX674" s="60"/>
      <c r="HTY674" s="94"/>
      <c r="HTZ674" s="59"/>
      <c r="HUA674" s="60"/>
      <c r="HUB674" s="94"/>
      <c r="HUC674" s="59"/>
      <c r="HUD674" s="60"/>
      <c r="HUE674" s="94"/>
      <c r="HUF674" s="59"/>
      <c r="HUG674" s="60"/>
      <c r="HUH674" s="94"/>
      <c r="HUI674" s="59"/>
      <c r="HUJ674" s="60"/>
      <c r="HUK674" s="94"/>
      <c r="HUL674" s="59"/>
      <c r="HUM674" s="60"/>
      <c r="HUN674" s="94"/>
      <c r="HUO674" s="59"/>
      <c r="HUP674" s="60"/>
      <c r="HUQ674" s="94"/>
      <c r="HUR674" s="59"/>
      <c r="HUS674" s="60"/>
      <c r="HUT674" s="94"/>
      <c r="HUU674" s="59"/>
      <c r="HUV674" s="60"/>
      <c r="HUW674" s="94"/>
      <c r="HUX674" s="59"/>
      <c r="HUY674" s="60"/>
      <c r="HUZ674" s="94"/>
      <c r="HVA674" s="59"/>
      <c r="HVB674" s="60"/>
      <c r="HVC674" s="94"/>
      <c r="HVD674" s="59"/>
      <c r="HVE674" s="60"/>
      <c r="HVF674" s="94"/>
      <c r="HVG674" s="59"/>
      <c r="HVH674" s="60"/>
      <c r="HVI674" s="94"/>
      <c r="HVJ674" s="59"/>
      <c r="HVK674" s="60"/>
      <c r="HVL674" s="94"/>
      <c r="HVM674" s="59"/>
      <c r="HVN674" s="60"/>
      <c r="HVO674" s="94"/>
      <c r="HVP674" s="59"/>
      <c r="HVQ674" s="60"/>
      <c r="HVR674" s="94"/>
      <c r="HVS674" s="59"/>
      <c r="HVT674" s="60"/>
      <c r="HVU674" s="94"/>
      <c r="HVV674" s="59"/>
      <c r="HVW674" s="60"/>
      <c r="HVX674" s="94"/>
      <c r="HVY674" s="59"/>
      <c r="HVZ674" s="60"/>
      <c r="HWA674" s="94"/>
      <c r="HWB674" s="59"/>
      <c r="HWC674" s="60"/>
      <c r="HWD674" s="94"/>
      <c r="HWE674" s="59"/>
      <c r="HWF674" s="60"/>
      <c r="HWG674" s="94"/>
      <c r="HWH674" s="59"/>
      <c r="HWI674" s="60"/>
      <c r="HWJ674" s="94"/>
      <c r="HWK674" s="59"/>
      <c r="HWL674" s="60"/>
      <c r="HWM674" s="94"/>
      <c r="HWN674" s="59"/>
      <c r="HWO674" s="60"/>
      <c r="HWP674" s="94"/>
      <c r="HWQ674" s="59"/>
      <c r="HWR674" s="60"/>
      <c r="HWS674" s="94"/>
      <c r="HWT674" s="59"/>
      <c r="HWU674" s="60"/>
      <c r="HWV674" s="94"/>
      <c r="HWW674" s="59"/>
      <c r="HWX674" s="60"/>
      <c r="HWY674" s="94"/>
      <c r="HWZ674" s="59"/>
      <c r="HXA674" s="60"/>
      <c r="HXB674" s="94"/>
      <c r="HXC674" s="59"/>
      <c r="HXD674" s="60"/>
      <c r="HXE674" s="94"/>
      <c r="HXF674" s="59"/>
      <c r="HXG674" s="60"/>
      <c r="HXH674" s="94"/>
      <c r="HXI674" s="59"/>
      <c r="HXJ674" s="60"/>
      <c r="HXK674" s="94"/>
      <c r="HXL674" s="59"/>
      <c r="HXM674" s="60"/>
      <c r="HXN674" s="94"/>
      <c r="HXO674" s="59"/>
      <c r="HXP674" s="60"/>
      <c r="HXQ674" s="94"/>
      <c r="HXR674" s="59"/>
      <c r="HXS674" s="60"/>
      <c r="HXT674" s="94"/>
      <c r="HXU674" s="59"/>
      <c r="HXV674" s="60"/>
      <c r="HXW674" s="94"/>
      <c r="HXX674" s="59"/>
      <c r="HXY674" s="60"/>
      <c r="HXZ674" s="94"/>
      <c r="HYA674" s="59"/>
      <c r="HYB674" s="60"/>
      <c r="HYC674" s="94"/>
      <c r="HYD674" s="59"/>
      <c r="HYE674" s="60"/>
      <c r="HYF674" s="94"/>
      <c r="HYG674" s="59"/>
      <c r="HYH674" s="60"/>
      <c r="HYI674" s="94"/>
      <c r="HYJ674" s="59"/>
      <c r="HYK674" s="60"/>
      <c r="HYL674" s="94"/>
      <c r="HYM674" s="59"/>
      <c r="HYN674" s="60"/>
      <c r="HYO674" s="94"/>
      <c r="HYP674" s="59"/>
      <c r="HYQ674" s="60"/>
      <c r="HYR674" s="94"/>
      <c r="HYS674" s="59"/>
      <c r="HYT674" s="60"/>
      <c r="HYU674" s="94"/>
      <c r="HYV674" s="59"/>
      <c r="HYW674" s="60"/>
      <c r="HYX674" s="94"/>
      <c r="HYY674" s="59"/>
      <c r="HYZ674" s="60"/>
      <c r="HZA674" s="94"/>
      <c r="HZB674" s="59"/>
      <c r="HZC674" s="60"/>
      <c r="HZD674" s="94"/>
      <c r="HZE674" s="59"/>
      <c r="HZF674" s="60"/>
      <c r="HZG674" s="94"/>
      <c r="HZH674" s="59"/>
      <c r="HZI674" s="60"/>
      <c r="HZJ674" s="94"/>
      <c r="HZK674" s="59"/>
      <c r="HZL674" s="60"/>
      <c r="HZM674" s="94"/>
      <c r="HZN674" s="59"/>
      <c r="HZO674" s="60"/>
      <c r="HZP674" s="94"/>
      <c r="HZQ674" s="59"/>
      <c r="HZR674" s="60"/>
      <c r="HZS674" s="94"/>
      <c r="HZT674" s="59"/>
      <c r="HZU674" s="60"/>
      <c r="HZV674" s="94"/>
      <c r="HZW674" s="59"/>
      <c r="HZX674" s="60"/>
      <c r="HZY674" s="94"/>
      <c r="HZZ674" s="59"/>
      <c r="IAA674" s="60"/>
      <c r="IAB674" s="94"/>
      <c r="IAC674" s="59"/>
      <c r="IAD674" s="60"/>
      <c r="IAE674" s="94"/>
      <c r="IAF674" s="59"/>
      <c r="IAG674" s="60"/>
      <c r="IAH674" s="94"/>
      <c r="IAI674" s="59"/>
      <c r="IAJ674" s="60"/>
      <c r="IAK674" s="94"/>
      <c r="IAL674" s="59"/>
      <c r="IAM674" s="60"/>
      <c r="IAN674" s="94"/>
      <c r="IAO674" s="59"/>
      <c r="IAP674" s="60"/>
      <c r="IAQ674" s="94"/>
      <c r="IAR674" s="59"/>
      <c r="IAS674" s="60"/>
      <c r="IAT674" s="94"/>
      <c r="IAU674" s="59"/>
      <c r="IAV674" s="60"/>
      <c r="IAW674" s="94"/>
      <c r="IAX674" s="59"/>
      <c r="IAY674" s="60"/>
      <c r="IAZ674" s="94"/>
      <c r="IBA674" s="59"/>
      <c r="IBB674" s="60"/>
      <c r="IBC674" s="94"/>
      <c r="IBD674" s="59"/>
      <c r="IBE674" s="60"/>
      <c r="IBF674" s="94"/>
      <c r="IBG674" s="59"/>
      <c r="IBH674" s="60"/>
      <c r="IBI674" s="94"/>
      <c r="IBJ674" s="59"/>
      <c r="IBK674" s="60"/>
      <c r="IBL674" s="94"/>
      <c r="IBM674" s="59"/>
      <c r="IBN674" s="60"/>
      <c r="IBO674" s="94"/>
      <c r="IBP674" s="59"/>
      <c r="IBQ674" s="60"/>
      <c r="IBR674" s="94"/>
      <c r="IBS674" s="59"/>
      <c r="IBT674" s="60"/>
      <c r="IBU674" s="94"/>
      <c r="IBV674" s="59"/>
      <c r="IBW674" s="60"/>
      <c r="IBX674" s="94"/>
      <c r="IBY674" s="59"/>
      <c r="IBZ674" s="60"/>
      <c r="ICA674" s="94"/>
      <c r="ICB674" s="59"/>
      <c r="ICC674" s="60"/>
      <c r="ICD674" s="94"/>
      <c r="ICE674" s="59"/>
      <c r="ICF674" s="60"/>
      <c r="ICG674" s="94"/>
      <c r="ICH674" s="59"/>
      <c r="ICI674" s="60"/>
      <c r="ICJ674" s="94"/>
      <c r="ICK674" s="59"/>
      <c r="ICL674" s="60"/>
      <c r="ICM674" s="94"/>
      <c r="ICN674" s="59"/>
      <c r="ICO674" s="60"/>
      <c r="ICP674" s="94"/>
      <c r="ICQ674" s="59"/>
      <c r="ICR674" s="60"/>
      <c r="ICS674" s="94"/>
      <c r="ICT674" s="59"/>
      <c r="ICU674" s="60"/>
      <c r="ICV674" s="94"/>
      <c r="ICW674" s="59"/>
      <c r="ICX674" s="60"/>
      <c r="ICY674" s="94"/>
      <c r="ICZ674" s="59"/>
      <c r="IDA674" s="60"/>
      <c r="IDB674" s="94"/>
      <c r="IDC674" s="59"/>
      <c r="IDD674" s="60"/>
      <c r="IDE674" s="94"/>
      <c r="IDF674" s="59"/>
      <c r="IDG674" s="60"/>
      <c r="IDH674" s="94"/>
      <c r="IDI674" s="59"/>
      <c r="IDJ674" s="60"/>
      <c r="IDK674" s="94"/>
      <c r="IDL674" s="59"/>
      <c r="IDM674" s="60"/>
      <c r="IDN674" s="94"/>
      <c r="IDO674" s="59"/>
      <c r="IDP674" s="60"/>
      <c r="IDQ674" s="94"/>
      <c r="IDR674" s="59"/>
      <c r="IDS674" s="60"/>
      <c r="IDT674" s="94"/>
      <c r="IDU674" s="59"/>
      <c r="IDV674" s="60"/>
      <c r="IDW674" s="94"/>
      <c r="IDX674" s="59"/>
      <c r="IDY674" s="60"/>
      <c r="IDZ674" s="94"/>
      <c r="IEA674" s="59"/>
      <c r="IEB674" s="60"/>
      <c r="IEC674" s="94"/>
      <c r="IED674" s="59"/>
      <c r="IEE674" s="60"/>
      <c r="IEF674" s="94"/>
      <c r="IEG674" s="59"/>
      <c r="IEH674" s="60"/>
      <c r="IEI674" s="94"/>
      <c r="IEJ674" s="59"/>
      <c r="IEK674" s="60"/>
      <c r="IEL674" s="94"/>
      <c r="IEM674" s="59"/>
      <c r="IEN674" s="60"/>
      <c r="IEO674" s="94"/>
      <c r="IEP674" s="59"/>
      <c r="IEQ674" s="60"/>
      <c r="IER674" s="94"/>
      <c r="IES674" s="59"/>
      <c r="IET674" s="60"/>
      <c r="IEU674" s="94"/>
      <c r="IEV674" s="59"/>
      <c r="IEW674" s="60"/>
      <c r="IEX674" s="94"/>
      <c r="IEY674" s="59"/>
      <c r="IEZ674" s="60"/>
      <c r="IFA674" s="94"/>
      <c r="IFB674" s="59"/>
      <c r="IFC674" s="60"/>
      <c r="IFD674" s="94"/>
      <c r="IFE674" s="59"/>
      <c r="IFF674" s="60"/>
      <c r="IFG674" s="94"/>
      <c r="IFH674" s="59"/>
      <c r="IFI674" s="60"/>
      <c r="IFJ674" s="94"/>
      <c r="IFK674" s="59"/>
      <c r="IFL674" s="60"/>
      <c r="IFM674" s="94"/>
      <c r="IFN674" s="59"/>
      <c r="IFO674" s="60"/>
      <c r="IFP674" s="94"/>
      <c r="IFQ674" s="59"/>
      <c r="IFR674" s="60"/>
      <c r="IFS674" s="94"/>
      <c r="IFT674" s="59"/>
      <c r="IFU674" s="60"/>
      <c r="IFV674" s="94"/>
      <c r="IFW674" s="59"/>
      <c r="IFX674" s="60"/>
      <c r="IFY674" s="94"/>
      <c r="IFZ674" s="59"/>
      <c r="IGA674" s="60"/>
      <c r="IGB674" s="94"/>
      <c r="IGC674" s="59"/>
      <c r="IGD674" s="60"/>
      <c r="IGE674" s="94"/>
      <c r="IGF674" s="59"/>
      <c r="IGG674" s="60"/>
      <c r="IGH674" s="94"/>
      <c r="IGI674" s="59"/>
      <c r="IGJ674" s="60"/>
      <c r="IGK674" s="94"/>
      <c r="IGL674" s="59"/>
      <c r="IGM674" s="60"/>
      <c r="IGN674" s="94"/>
      <c r="IGO674" s="59"/>
      <c r="IGP674" s="60"/>
      <c r="IGQ674" s="94"/>
      <c r="IGR674" s="59"/>
      <c r="IGS674" s="60"/>
      <c r="IGT674" s="94"/>
      <c r="IGU674" s="59"/>
      <c r="IGV674" s="60"/>
      <c r="IGW674" s="94"/>
      <c r="IGX674" s="59"/>
      <c r="IGY674" s="60"/>
      <c r="IGZ674" s="94"/>
      <c r="IHA674" s="59"/>
      <c r="IHB674" s="60"/>
      <c r="IHC674" s="94"/>
      <c r="IHD674" s="59"/>
      <c r="IHE674" s="60"/>
      <c r="IHF674" s="94"/>
      <c r="IHG674" s="59"/>
      <c r="IHH674" s="60"/>
      <c r="IHI674" s="94"/>
      <c r="IHJ674" s="59"/>
      <c r="IHK674" s="60"/>
      <c r="IHL674" s="94"/>
      <c r="IHM674" s="59"/>
      <c r="IHN674" s="60"/>
      <c r="IHO674" s="94"/>
      <c r="IHP674" s="59"/>
      <c r="IHQ674" s="60"/>
      <c r="IHR674" s="94"/>
      <c r="IHS674" s="59"/>
      <c r="IHT674" s="60"/>
      <c r="IHU674" s="94"/>
      <c r="IHV674" s="59"/>
      <c r="IHW674" s="60"/>
      <c r="IHX674" s="94"/>
      <c r="IHY674" s="59"/>
      <c r="IHZ674" s="60"/>
      <c r="IIA674" s="94"/>
      <c r="IIB674" s="59"/>
      <c r="IIC674" s="60"/>
      <c r="IID674" s="94"/>
      <c r="IIE674" s="59"/>
      <c r="IIF674" s="60"/>
      <c r="IIG674" s="94"/>
      <c r="IIH674" s="59"/>
      <c r="III674" s="60"/>
      <c r="IIJ674" s="94"/>
      <c r="IIK674" s="59"/>
      <c r="IIL674" s="60"/>
      <c r="IIM674" s="94"/>
      <c r="IIN674" s="59"/>
      <c r="IIO674" s="60"/>
      <c r="IIP674" s="94"/>
      <c r="IIQ674" s="59"/>
      <c r="IIR674" s="60"/>
      <c r="IIS674" s="94"/>
      <c r="IIT674" s="59"/>
      <c r="IIU674" s="60"/>
      <c r="IIV674" s="94"/>
      <c r="IIW674" s="59"/>
      <c r="IIX674" s="60"/>
      <c r="IIY674" s="94"/>
      <c r="IIZ674" s="59"/>
      <c r="IJA674" s="60"/>
      <c r="IJB674" s="94"/>
      <c r="IJC674" s="59"/>
      <c r="IJD674" s="60"/>
      <c r="IJE674" s="94"/>
      <c r="IJF674" s="59"/>
      <c r="IJG674" s="60"/>
      <c r="IJH674" s="94"/>
      <c r="IJI674" s="59"/>
      <c r="IJJ674" s="60"/>
      <c r="IJK674" s="94"/>
      <c r="IJL674" s="59"/>
      <c r="IJM674" s="60"/>
      <c r="IJN674" s="94"/>
      <c r="IJO674" s="59"/>
      <c r="IJP674" s="60"/>
      <c r="IJQ674" s="94"/>
      <c r="IJR674" s="59"/>
      <c r="IJS674" s="60"/>
      <c r="IJT674" s="94"/>
      <c r="IJU674" s="59"/>
      <c r="IJV674" s="60"/>
      <c r="IJW674" s="94"/>
      <c r="IJX674" s="59"/>
      <c r="IJY674" s="60"/>
      <c r="IJZ674" s="94"/>
      <c r="IKA674" s="59"/>
      <c r="IKB674" s="60"/>
      <c r="IKC674" s="94"/>
      <c r="IKD674" s="59"/>
      <c r="IKE674" s="60"/>
      <c r="IKF674" s="94"/>
      <c r="IKG674" s="59"/>
      <c r="IKH674" s="60"/>
      <c r="IKI674" s="94"/>
      <c r="IKJ674" s="59"/>
      <c r="IKK674" s="60"/>
      <c r="IKL674" s="94"/>
      <c r="IKM674" s="59"/>
      <c r="IKN674" s="60"/>
      <c r="IKO674" s="94"/>
      <c r="IKP674" s="59"/>
      <c r="IKQ674" s="60"/>
      <c r="IKR674" s="94"/>
      <c r="IKS674" s="59"/>
      <c r="IKT674" s="60"/>
      <c r="IKU674" s="94"/>
      <c r="IKV674" s="59"/>
      <c r="IKW674" s="60"/>
      <c r="IKX674" s="94"/>
      <c r="IKY674" s="59"/>
      <c r="IKZ674" s="60"/>
      <c r="ILA674" s="94"/>
      <c r="ILB674" s="59"/>
      <c r="ILC674" s="60"/>
      <c r="ILD674" s="94"/>
      <c r="ILE674" s="59"/>
      <c r="ILF674" s="60"/>
      <c r="ILG674" s="94"/>
      <c r="ILH674" s="59"/>
      <c r="ILI674" s="60"/>
      <c r="ILJ674" s="94"/>
      <c r="ILK674" s="59"/>
      <c r="ILL674" s="60"/>
      <c r="ILM674" s="94"/>
      <c r="ILN674" s="59"/>
      <c r="ILO674" s="60"/>
      <c r="ILP674" s="94"/>
      <c r="ILQ674" s="59"/>
      <c r="ILR674" s="60"/>
      <c r="ILS674" s="94"/>
      <c r="ILT674" s="59"/>
      <c r="ILU674" s="60"/>
      <c r="ILV674" s="94"/>
      <c r="ILW674" s="59"/>
      <c r="ILX674" s="60"/>
      <c r="ILY674" s="94"/>
      <c r="ILZ674" s="59"/>
      <c r="IMA674" s="60"/>
      <c r="IMB674" s="94"/>
      <c r="IMC674" s="59"/>
      <c r="IMD674" s="60"/>
      <c r="IME674" s="94"/>
      <c r="IMF674" s="59"/>
      <c r="IMG674" s="60"/>
      <c r="IMH674" s="94"/>
      <c r="IMI674" s="59"/>
      <c r="IMJ674" s="60"/>
      <c r="IMK674" s="94"/>
      <c r="IML674" s="59"/>
      <c r="IMM674" s="60"/>
      <c r="IMN674" s="94"/>
      <c r="IMO674" s="59"/>
      <c r="IMP674" s="60"/>
      <c r="IMQ674" s="94"/>
      <c r="IMR674" s="59"/>
      <c r="IMS674" s="60"/>
      <c r="IMT674" s="94"/>
      <c r="IMU674" s="59"/>
      <c r="IMV674" s="60"/>
      <c r="IMW674" s="94"/>
      <c r="IMX674" s="59"/>
      <c r="IMY674" s="60"/>
      <c r="IMZ674" s="94"/>
      <c r="INA674" s="59"/>
      <c r="INB674" s="60"/>
      <c r="INC674" s="94"/>
      <c r="IND674" s="59"/>
      <c r="INE674" s="60"/>
      <c r="INF674" s="94"/>
      <c r="ING674" s="59"/>
      <c r="INH674" s="60"/>
      <c r="INI674" s="94"/>
      <c r="INJ674" s="59"/>
      <c r="INK674" s="60"/>
      <c r="INL674" s="94"/>
      <c r="INM674" s="59"/>
      <c r="INN674" s="60"/>
      <c r="INO674" s="94"/>
      <c r="INP674" s="59"/>
      <c r="INQ674" s="60"/>
      <c r="INR674" s="94"/>
      <c r="INS674" s="59"/>
      <c r="INT674" s="60"/>
      <c r="INU674" s="94"/>
      <c r="INV674" s="59"/>
      <c r="INW674" s="60"/>
      <c r="INX674" s="94"/>
      <c r="INY674" s="59"/>
      <c r="INZ674" s="60"/>
      <c r="IOA674" s="94"/>
      <c r="IOB674" s="59"/>
      <c r="IOC674" s="60"/>
      <c r="IOD674" s="94"/>
      <c r="IOE674" s="59"/>
      <c r="IOF674" s="60"/>
      <c r="IOG674" s="94"/>
      <c r="IOH674" s="59"/>
      <c r="IOI674" s="60"/>
      <c r="IOJ674" s="94"/>
      <c r="IOK674" s="59"/>
      <c r="IOL674" s="60"/>
      <c r="IOM674" s="94"/>
      <c r="ION674" s="59"/>
      <c r="IOO674" s="60"/>
      <c r="IOP674" s="94"/>
      <c r="IOQ674" s="59"/>
      <c r="IOR674" s="60"/>
      <c r="IOS674" s="94"/>
      <c r="IOT674" s="59"/>
      <c r="IOU674" s="60"/>
      <c r="IOV674" s="94"/>
      <c r="IOW674" s="59"/>
      <c r="IOX674" s="60"/>
      <c r="IOY674" s="94"/>
      <c r="IOZ674" s="59"/>
      <c r="IPA674" s="60"/>
      <c r="IPB674" s="94"/>
      <c r="IPC674" s="59"/>
      <c r="IPD674" s="60"/>
      <c r="IPE674" s="94"/>
      <c r="IPF674" s="59"/>
      <c r="IPG674" s="60"/>
      <c r="IPH674" s="94"/>
      <c r="IPI674" s="59"/>
      <c r="IPJ674" s="60"/>
      <c r="IPK674" s="94"/>
      <c r="IPL674" s="59"/>
      <c r="IPM674" s="60"/>
      <c r="IPN674" s="94"/>
      <c r="IPO674" s="59"/>
      <c r="IPP674" s="60"/>
      <c r="IPQ674" s="94"/>
      <c r="IPR674" s="59"/>
      <c r="IPS674" s="60"/>
      <c r="IPT674" s="94"/>
      <c r="IPU674" s="59"/>
      <c r="IPV674" s="60"/>
      <c r="IPW674" s="94"/>
      <c r="IPX674" s="59"/>
      <c r="IPY674" s="60"/>
      <c r="IPZ674" s="94"/>
      <c r="IQA674" s="59"/>
      <c r="IQB674" s="60"/>
      <c r="IQC674" s="94"/>
      <c r="IQD674" s="59"/>
      <c r="IQE674" s="60"/>
      <c r="IQF674" s="94"/>
      <c r="IQG674" s="59"/>
      <c r="IQH674" s="60"/>
      <c r="IQI674" s="94"/>
      <c r="IQJ674" s="59"/>
      <c r="IQK674" s="60"/>
      <c r="IQL674" s="94"/>
      <c r="IQM674" s="59"/>
      <c r="IQN674" s="60"/>
      <c r="IQO674" s="94"/>
      <c r="IQP674" s="59"/>
      <c r="IQQ674" s="60"/>
      <c r="IQR674" s="94"/>
      <c r="IQS674" s="59"/>
      <c r="IQT674" s="60"/>
      <c r="IQU674" s="94"/>
      <c r="IQV674" s="59"/>
      <c r="IQW674" s="60"/>
      <c r="IQX674" s="94"/>
      <c r="IQY674" s="59"/>
      <c r="IQZ674" s="60"/>
      <c r="IRA674" s="94"/>
      <c r="IRB674" s="59"/>
      <c r="IRC674" s="60"/>
      <c r="IRD674" s="94"/>
      <c r="IRE674" s="59"/>
      <c r="IRF674" s="60"/>
      <c r="IRG674" s="94"/>
      <c r="IRH674" s="59"/>
      <c r="IRI674" s="60"/>
      <c r="IRJ674" s="94"/>
      <c r="IRK674" s="59"/>
      <c r="IRL674" s="60"/>
      <c r="IRM674" s="94"/>
      <c r="IRN674" s="59"/>
      <c r="IRO674" s="60"/>
      <c r="IRP674" s="94"/>
      <c r="IRQ674" s="59"/>
      <c r="IRR674" s="60"/>
      <c r="IRS674" s="94"/>
      <c r="IRT674" s="59"/>
      <c r="IRU674" s="60"/>
      <c r="IRV674" s="94"/>
      <c r="IRW674" s="59"/>
      <c r="IRX674" s="60"/>
      <c r="IRY674" s="94"/>
      <c r="IRZ674" s="59"/>
      <c r="ISA674" s="60"/>
      <c r="ISB674" s="94"/>
      <c r="ISC674" s="59"/>
      <c r="ISD674" s="60"/>
      <c r="ISE674" s="94"/>
      <c r="ISF674" s="59"/>
      <c r="ISG674" s="60"/>
      <c r="ISH674" s="94"/>
      <c r="ISI674" s="59"/>
      <c r="ISJ674" s="60"/>
      <c r="ISK674" s="94"/>
      <c r="ISL674" s="59"/>
      <c r="ISM674" s="60"/>
      <c r="ISN674" s="94"/>
      <c r="ISO674" s="59"/>
      <c r="ISP674" s="60"/>
      <c r="ISQ674" s="94"/>
      <c r="ISR674" s="59"/>
      <c r="ISS674" s="60"/>
      <c r="IST674" s="94"/>
      <c r="ISU674" s="59"/>
      <c r="ISV674" s="60"/>
      <c r="ISW674" s="94"/>
      <c r="ISX674" s="59"/>
      <c r="ISY674" s="60"/>
      <c r="ISZ674" s="94"/>
      <c r="ITA674" s="59"/>
      <c r="ITB674" s="60"/>
      <c r="ITC674" s="94"/>
      <c r="ITD674" s="59"/>
      <c r="ITE674" s="60"/>
      <c r="ITF674" s="94"/>
      <c r="ITG674" s="59"/>
      <c r="ITH674" s="60"/>
      <c r="ITI674" s="94"/>
      <c r="ITJ674" s="59"/>
      <c r="ITK674" s="60"/>
      <c r="ITL674" s="94"/>
      <c r="ITM674" s="59"/>
      <c r="ITN674" s="60"/>
      <c r="ITO674" s="94"/>
      <c r="ITP674" s="59"/>
      <c r="ITQ674" s="60"/>
      <c r="ITR674" s="94"/>
      <c r="ITS674" s="59"/>
      <c r="ITT674" s="60"/>
      <c r="ITU674" s="94"/>
      <c r="ITV674" s="59"/>
      <c r="ITW674" s="60"/>
      <c r="ITX674" s="94"/>
      <c r="ITY674" s="59"/>
      <c r="ITZ674" s="60"/>
      <c r="IUA674" s="94"/>
      <c r="IUB674" s="59"/>
      <c r="IUC674" s="60"/>
      <c r="IUD674" s="94"/>
      <c r="IUE674" s="59"/>
      <c r="IUF674" s="60"/>
      <c r="IUG674" s="94"/>
      <c r="IUH674" s="59"/>
      <c r="IUI674" s="60"/>
      <c r="IUJ674" s="94"/>
      <c r="IUK674" s="59"/>
      <c r="IUL674" s="60"/>
      <c r="IUM674" s="94"/>
      <c r="IUN674" s="59"/>
      <c r="IUO674" s="60"/>
      <c r="IUP674" s="94"/>
      <c r="IUQ674" s="59"/>
      <c r="IUR674" s="60"/>
      <c r="IUS674" s="94"/>
      <c r="IUT674" s="59"/>
      <c r="IUU674" s="60"/>
      <c r="IUV674" s="94"/>
      <c r="IUW674" s="59"/>
      <c r="IUX674" s="60"/>
      <c r="IUY674" s="94"/>
      <c r="IUZ674" s="59"/>
      <c r="IVA674" s="60"/>
      <c r="IVB674" s="94"/>
      <c r="IVC674" s="59"/>
      <c r="IVD674" s="60"/>
      <c r="IVE674" s="94"/>
      <c r="IVF674" s="59"/>
      <c r="IVG674" s="60"/>
      <c r="IVH674" s="94"/>
      <c r="IVI674" s="59"/>
      <c r="IVJ674" s="60"/>
      <c r="IVK674" s="94"/>
      <c r="IVL674" s="59"/>
      <c r="IVM674" s="60"/>
      <c r="IVN674" s="94"/>
      <c r="IVO674" s="59"/>
      <c r="IVP674" s="60"/>
      <c r="IVQ674" s="94"/>
      <c r="IVR674" s="59"/>
      <c r="IVS674" s="60"/>
      <c r="IVT674" s="94"/>
      <c r="IVU674" s="59"/>
      <c r="IVV674" s="60"/>
      <c r="IVW674" s="94"/>
      <c r="IVX674" s="59"/>
      <c r="IVY674" s="60"/>
      <c r="IVZ674" s="94"/>
      <c r="IWA674" s="59"/>
      <c r="IWB674" s="60"/>
      <c r="IWC674" s="94"/>
      <c r="IWD674" s="59"/>
      <c r="IWE674" s="60"/>
      <c r="IWF674" s="94"/>
      <c r="IWG674" s="59"/>
      <c r="IWH674" s="60"/>
      <c r="IWI674" s="94"/>
      <c r="IWJ674" s="59"/>
      <c r="IWK674" s="60"/>
      <c r="IWL674" s="94"/>
      <c r="IWM674" s="59"/>
      <c r="IWN674" s="60"/>
      <c r="IWO674" s="94"/>
      <c r="IWP674" s="59"/>
      <c r="IWQ674" s="60"/>
      <c r="IWR674" s="94"/>
      <c r="IWS674" s="59"/>
      <c r="IWT674" s="60"/>
      <c r="IWU674" s="94"/>
      <c r="IWV674" s="59"/>
      <c r="IWW674" s="60"/>
      <c r="IWX674" s="94"/>
      <c r="IWY674" s="59"/>
      <c r="IWZ674" s="60"/>
      <c r="IXA674" s="94"/>
      <c r="IXB674" s="59"/>
      <c r="IXC674" s="60"/>
      <c r="IXD674" s="94"/>
      <c r="IXE674" s="59"/>
      <c r="IXF674" s="60"/>
      <c r="IXG674" s="94"/>
      <c r="IXH674" s="59"/>
      <c r="IXI674" s="60"/>
      <c r="IXJ674" s="94"/>
      <c r="IXK674" s="59"/>
      <c r="IXL674" s="60"/>
      <c r="IXM674" s="94"/>
      <c r="IXN674" s="59"/>
      <c r="IXO674" s="60"/>
      <c r="IXP674" s="94"/>
      <c r="IXQ674" s="59"/>
      <c r="IXR674" s="60"/>
      <c r="IXS674" s="94"/>
      <c r="IXT674" s="59"/>
      <c r="IXU674" s="60"/>
      <c r="IXV674" s="94"/>
      <c r="IXW674" s="59"/>
      <c r="IXX674" s="60"/>
      <c r="IXY674" s="94"/>
      <c r="IXZ674" s="59"/>
      <c r="IYA674" s="60"/>
      <c r="IYB674" s="94"/>
      <c r="IYC674" s="59"/>
      <c r="IYD674" s="60"/>
      <c r="IYE674" s="94"/>
      <c r="IYF674" s="59"/>
      <c r="IYG674" s="60"/>
      <c r="IYH674" s="94"/>
      <c r="IYI674" s="59"/>
      <c r="IYJ674" s="60"/>
      <c r="IYK674" s="94"/>
      <c r="IYL674" s="59"/>
      <c r="IYM674" s="60"/>
      <c r="IYN674" s="94"/>
      <c r="IYO674" s="59"/>
      <c r="IYP674" s="60"/>
      <c r="IYQ674" s="94"/>
      <c r="IYR674" s="59"/>
      <c r="IYS674" s="60"/>
      <c r="IYT674" s="94"/>
      <c r="IYU674" s="59"/>
      <c r="IYV674" s="60"/>
      <c r="IYW674" s="94"/>
      <c r="IYX674" s="59"/>
      <c r="IYY674" s="60"/>
      <c r="IYZ674" s="94"/>
      <c r="IZA674" s="59"/>
      <c r="IZB674" s="60"/>
      <c r="IZC674" s="94"/>
      <c r="IZD674" s="59"/>
      <c r="IZE674" s="60"/>
      <c r="IZF674" s="94"/>
      <c r="IZG674" s="59"/>
      <c r="IZH674" s="60"/>
      <c r="IZI674" s="94"/>
      <c r="IZJ674" s="59"/>
      <c r="IZK674" s="60"/>
      <c r="IZL674" s="94"/>
      <c r="IZM674" s="59"/>
      <c r="IZN674" s="60"/>
      <c r="IZO674" s="94"/>
      <c r="IZP674" s="59"/>
      <c r="IZQ674" s="60"/>
      <c r="IZR674" s="94"/>
      <c r="IZS674" s="59"/>
      <c r="IZT674" s="60"/>
      <c r="IZU674" s="94"/>
      <c r="IZV674" s="59"/>
      <c r="IZW674" s="60"/>
      <c r="IZX674" s="94"/>
      <c r="IZY674" s="59"/>
      <c r="IZZ674" s="60"/>
      <c r="JAA674" s="94"/>
      <c r="JAB674" s="59"/>
      <c r="JAC674" s="60"/>
      <c r="JAD674" s="94"/>
      <c r="JAE674" s="59"/>
      <c r="JAF674" s="60"/>
      <c r="JAG674" s="94"/>
      <c r="JAH674" s="59"/>
      <c r="JAI674" s="60"/>
      <c r="JAJ674" s="94"/>
      <c r="JAK674" s="59"/>
      <c r="JAL674" s="60"/>
      <c r="JAM674" s="94"/>
      <c r="JAN674" s="59"/>
      <c r="JAO674" s="60"/>
      <c r="JAP674" s="94"/>
      <c r="JAQ674" s="59"/>
      <c r="JAR674" s="60"/>
      <c r="JAS674" s="94"/>
      <c r="JAT674" s="59"/>
      <c r="JAU674" s="60"/>
      <c r="JAV674" s="94"/>
      <c r="JAW674" s="59"/>
      <c r="JAX674" s="60"/>
      <c r="JAY674" s="94"/>
      <c r="JAZ674" s="59"/>
      <c r="JBA674" s="60"/>
      <c r="JBB674" s="94"/>
      <c r="JBC674" s="59"/>
      <c r="JBD674" s="60"/>
      <c r="JBE674" s="94"/>
      <c r="JBF674" s="59"/>
      <c r="JBG674" s="60"/>
      <c r="JBH674" s="94"/>
      <c r="JBI674" s="59"/>
      <c r="JBJ674" s="60"/>
      <c r="JBK674" s="94"/>
      <c r="JBL674" s="59"/>
      <c r="JBM674" s="60"/>
      <c r="JBN674" s="94"/>
      <c r="JBO674" s="59"/>
      <c r="JBP674" s="60"/>
      <c r="JBQ674" s="94"/>
      <c r="JBR674" s="59"/>
      <c r="JBS674" s="60"/>
      <c r="JBT674" s="94"/>
      <c r="JBU674" s="59"/>
      <c r="JBV674" s="60"/>
      <c r="JBW674" s="94"/>
      <c r="JBX674" s="59"/>
      <c r="JBY674" s="60"/>
      <c r="JBZ674" s="94"/>
      <c r="JCA674" s="59"/>
      <c r="JCB674" s="60"/>
      <c r="JCC674" s="94"/>
      <c r="JCD674" s="59"/>
      <c r="JCE674" s="60"/>
      <c r="JCF674" s="94"/>
      <c r="JCG674" s="59"/>
      <c r="JCH674" s="60"/>
      <c r="JCI674" s="94"/>
      <c r="JCJ674" s="59"/>
      <c r="JCK674" s="60"/>
      <c r="JCL674" s="94"/>
      <c r="JCM674" s="59"/>
      <c r="JCN674" s="60"/>
      <c r="JCO674" s="94"/>
      <c r="JCP674" s="59"/>
      <c r="JCQ674" s="60"/>
      <c r="JCR674" s="94"/>
      <c r="JCS674" s="59"/>
      <c r="JCT674" s="60"/>
      <c r="JCU674" s="94"/>
      <c r="JCV674" s="59"/>
      <c r="JCW674" s="60"/>
      <c r="JCX674" s="94"/>
      <c r="JCY674" s="59"/>
      <c r="JCZ674" s="60"/>
      <c r="JDA674" s="94"/>
      <c r="JDB674" s="59"/>
      <c r="JDC674" s="60"/>
      <c r="JDD674" s="94"/>
      <c r="JDE674" s="59"/>
      <c r="JDF674" s="60"/>
      <c r="JDG674" s="94"/>
      <c r="JDH674" s="59"/>
      <c r="JDI674" s="60"/>
      <c r="JDJ674" s="94"/>
      <c r="JDK674" s="59"/>
      <c r="JDL674" s="60"/>
      <c r="JDM674" s="94"/>
      <c r="JDN674" s="59"/>
      <c r="JDO674" s="60"/>
      <c r="JDP674" s="94"/>
      <c r="JDQ674" s="59"/>
      <c r="JDR674" s="60"/>
      <c r="JDS674" s="94"/>
      <c r="JDT674" s="59"/>
      <c r="JDU674" s="60"/>
      <c r="JDV674" s="94"/>
      <c r="JDW674" s="59"/>
      <c r="JDX674" s="60"/>
      <c r="JDY674" s="94"/>
      <c r="JDZ674" s="59"/>
      <c r="JEA674" s="60"/>
      <c r="JEB674" s="94"/>
      <c r="JEC674" s="59"/>
      <c r="JED674" s="60"/>
      <c r="JEE674" s="94"/>
      <c r="JEF674" s="59"/>
      <c r="JEG674" s="60"/>
      <c r="JEH674" s="94"/>
      <c r="JEI674" s="59"/>
      <c r="JEJ674" s="60"/>
      <c r="JEK674" s="94"/>
      <c r="JEL674" s="59"/>
      <c r="JEM674" s="60"/>
      <c r="JEN674" s="94"/>
      <c r="JEO674" s="59"/>
      <c r="JEP674" s="60"/>
      <c r="JEQ674" s="94"/>
      <c r="JER674" s="59"/>
      <c r="JES674" s="60"/>
      <c r="JET674" s="94"/>
      <c r="JEU674" s="59"/>
      <c r="JEV674" s="60"/>
      <c r="JEW674" s="94"/>
      <c r="JEX674" s="59"/>
      <c r="JEY674" s="60"/>
      <c r="JEZ674" s="94"/>
      <c r="JFA674" s="59"/>
      <c r="JFB674" s="60"/>
      <c r="JFC674" s="94"/>
      <c r="JFD674" s="59"/>
      <c r="JFE674" s="60"/>
      <c r="JFF674" s="94"/>
      <c r="JFG674" s="59"/>
      <c r="JFH674" s="60"/>
      <c r="JFI674" s="94"/>
      <c r="JFJ674" s="59"/>
      <c r="JFK674" s="60"/>
      <c r="JFL674" s="94"/>
      <c r="JFM674" s="59"/>
      <c r="JFN674" s="60"/>
      <c r="JFO674" s="94"/>
      <c r="JFP674" s="59"/>
      <c r="JFQ674" s="60"/>
      <c r="JFR674" s="94"/>
      <c r="JFS674" s="59"/>
      <c r="JFT674" s="60"/>
      <c r="JFU674" s="94"/>
      <c r="JFV674" s="59"/>
      <c r="JFW674" s="60"/>
      <c r="JFX674" s="94"/>
      <c r="JFY674" s="59"/>
      <c r="JFZ674" s="60"/>
      <c r="JGA674" s="94"/>
      <c r="JGB674" s="59"/>
      <c r="JGC674" s="60"/>
      <c r="JGD674" s="94"/>
      <c r="JGE674" s="59"/>
      <c r="JGF674" s="60"/>
      <c r="JGG674" s="94"/>
      <c r="JGH674" s="59"/>
      <c r="JGI674" s="60"/>
      <c r="JGJ674" s="94"/>
      <c r="JGK674" s="59"/>
      <c r="JGL674" s="60"/>
      <c r="JGM674" s="94"/>
      <c r="JGN674" s="59"/>
      <c r="JGO674" s="60"/>
      <c r="JGP674" s="94"/>
      <c r="JGQ674" s="59"/>
      <c r="JGR674" s="60"/>
      <c r="JGS674" s="94"/>
      <c r="JGT674" s="59"/>
      <c r="JGU674" s="60"/>
      <c r="JGV674" s="94"/>
      <c r="JGW674" s="59"/>
      <c r="JGX674" s="60"/>
      <c r="JGY674" s="94"/>
      <c r="JGZ674" s="59"/>
      <c r="JHA674" s="60"/>
      <c r="JHB674" s="94"/>
      <c r="JHC674" s="59"/>
      <c r="JHD674" s="60"/>
      <c r="JHE674" s="94"/>
      <c r="JHF674" s="59"/>
      <c r="JHG674" s="60"/>
      <c r="JHH674" s="94"/>
      <c r="JHI674" s="59"/>
      <c r="JHJ674" s="60"/>
      <c r="JHK674" s="94"/>
      <c r="JHL674" s="59"/>
      <c r="JHM674" s="60"/>
      <c r="JHN674" s="94"/>
      <c r="JHO674" s="59"/>
      <c r="JHP674" s="60"/>
      <c r="JHQ674" s="94"/>
      <c r="JHR674" s="59"/>
      <c r="JHS674" s="60"/>
      <c r="JHT674" s="94"/>
      <c r="JHU674" s="59"/>
      <c r="JHV674" s="60"/>
      <c r="JHW674" s="94"/>
      <c r="JHX674" s="59"/>
      <c r="JHY674" s="60"/>
      <c r="JHZ674" s="94"/>
      <c r="JIA674" s="59"/>
      <c r="JIB674" s="60"/>
      <c r="JIC674" s="94"/>
      <c r="JID674" s="59"/>
      <c r="JIE674" s="60"/>
      <c r="JIF674" s="94"/>
      <c r="JIG674" s="59"/>
      <c r="JIH674" s="60"/>
      <c r="JII674" s="94"/>
      <c r="JIJ674" s="59"/>
      <c r="JIK674" s="60"/>
      <c r="JIL674" s="94"/>
      <c r="JIM674" s="59"/>
      <c r="JIN674" s="60"/>
      <c r="JIO674" s="94"/>
      <c r="JIP674" s="59"/>
      <c r="JIQ674" s="60"/>
      <c r="JIR674" s="94"/>
      <c r="JIS674" s="59"/>
      <c r="JIT674" s="60"/>
      <c r="JIU674" s="94"/>
      <c r="JIV674" s="59"/>
      <c r="JIW674" s="60"/>
      <c r="JIX674" s="94"/>
      <c r="JIY674" s="59"/>
      <c r="JIZ674" s="60"/>
      <c r="JJA674" s="94"/>
      <c r="JJB674" s="59"/>
      <c r="JJC674" s="60"/>
      <c r="JJD674" s="94"/>
      <c r="JJE674" s="59"/>
      <c r="JJF674" s="60"/>
      <c r="JJG674" s="94"/>
      <c r="JJH674" s="59"/>
      <c r="JJI674" s="60"/>
      <c r="JJJ674" s="94"/>
      <c r="JJK674" s="59"/>
      <c r="JJL674" s="60"/>
      <c r="JJM674" s="94"/>
      <c r="JJN674" s="59"/>
      <c r="JJO674" s="60"/>
      <c r="JJP674" s="94"/>
      <c r="JJQ674" s="59"/>
      <c r="JJR674" s="60"/>
      <c r="JJS674" s="94"/>
      <c r="JJT674" s="59"/>
      <c r="JJU674" s="60"/>
      <c r="JJV674" s="94"/>
      <c r="JJW674" s="59"/>
      <c r="JJX674" s="60"/>
      <c r="JJY674" s="94"/>
      <c r="JJZ674" s="59"/>
      <c r="JKA674" s="60"/>
      <c r="JKB674" s="94"/>
      <c r="JKC674" s="59"/>
      <c r="JKD674" s="60"/>
      <c r="JKE674" s="94"/>
      <c r="JKF674" s="59"/>
      <c r="JKG674" s="60"/>
      <c r="JKH674" s="94"/>
      <c r="JKI674" s="59"/>
      <c r="JKJ674" s="60"/>
      <c r="JKK674" s="94"/>
      <c r="JKL674" s="59"/>
      <c r="JKM674" s="60"/>
      <c r="JKN674" s="94"/>
      <c r="JKO674" s="59"/>
      <c r="JKP674" s="60"/>
      <c r="JKQ674" s="94"/>
      <c r="JKR674" s="59"/>
      <c r="JKS674" s="60"/>
      <c r="JKT674" s="94"/>
      <c r="JKU674" s="59"/>
      <c r="JKV674" s="60"/>
      <c r="JKW674" s="94"/>
      <c r="JKX674" s="59"/>
      <c r="JKY674" s="60"/>
      <c r="JKZ674" s="94"/>
      <c r="JLA674" s="59"/>
      <c r="JLB674" s="60"/>
      <c r="JLC674" s="94"/>
      <c r="JLD674" s="59"/>
      <c r="JLE674" s="60"/>
      <c r="JLF674" s="94"/>
      <c r="JLG674" s="59"/>
      <c r="JLH674" s="60"/>
      <c r="JLI674" s="94"/>
      <c r="JLJ674" s="59"/>
      <c r="JLK674" s="60"/>
      <c r="JLL674" s="94"/>
      <c r="JLM674" s="59"/>
      <c r="JLN674" s="60"/>
      <c r="JLO674" s="94"/>
      <c r="JLP674" s="59"/>
      <c r="JLQ674" s="60"/>
      <c r="JLR674" s="94"/>
      <c r="JLS674" s="59"/>
      <c r="JLT674" s="60"/>
      <c r="JLU674" s="94"/>
      <c r="JLV674" s="59"/>
      <c r="JLW674" s="60"/>
      <c r="JLX674" s="94"/>
      <c r="JLY674" s="59"/>
      <c r="JLZ674" s="60"/>
      <c r="JMA674" s="94"/>
      <c r="JMB674" s="59"/>
      <c r="JMC674" s="60"/>
      <c r="JMD674" s="94"/>
      <c r="JME674" s="59"/>
      <c r="JMF674" s="60"/>
      <c r="JMG674" s="94"/>
      <c r="JMH674" s="59"/>
      <c r="JMI674" s="60"/>
      <c r="JMJ674" s="94"/>
      <c r="JMK674" s="59"/>
      <c r="JML674" s="60"/>
      <c r="JMM674" s="94"/>
      <c r="JMN674" s="59"/>
      <c r="JMO674" s="60"/>
      <c r="JMP674" s="94"/>
      <c r="JMQ674" s="59"/>
      <c r="JMR674" s="60"/>
      <c r="JMS674" s="94"/>
      <c r="JMT674" s="59"/>
      <c r="JMU674" s="60"/>
      <c r="JMV674" s="94"/>
      <c r="JMW674" s="59"/>
      <c r="JMX674" s="60"/>
      <c r="JMY674" s="94"/>
      <c r="JMZ674" s="59"/>
      <c r="JNA674" s="60"/>
      <c r="JNB674" s="94"/>
      <c r="JNC674" s="59"/>
      <c r="JND674" s="60"/>
      <c r="JNE674" s="94"/>
      <c r="JNF674" s="59"/>
      <c r="JNG674" s="60"/>
      <c r="JNH674" s="94"/>
      <c r="JNI674" s="59"/>
      <c r="JNJ674" s="60"/>
      <c r="JNK674" s="94"/>
      <c r="JNL674" s="59"/>
      <c r="JNM674" s="60"/>
      <c r="JNN674" s="94"/>
      <c r="JNO674" s="59"/>
      <c r="JNP674" s="60"/>
      <c r="JNQ674" s="94"/>
      <c r="JNR674" s="59"/>
      <c r="JNS674" s="60"/>
      <c r="JNT674" s="94"/>
      <c r="JNU674" s="59"/>
      <c r="JNV674" s="60"/>
      <c r="JNW674" s="94"/>
      <c r="JNX674" s="59"/>
      <c r="JNY674" s="60"/>
      <c r="JNZ674" s="94"/>
      <c r="JOA674" s="59"/>
      <c r="JOB674" s="60"/>
      <c r="JOC674" s="94"/>
      <c r="JOD674" s="59"/>
      <c r="JOE674" s="60"/>
      <c r="JOF674" s="94"/>
      <c r="JOG674" s="59"/>
      <c r="JOH674" s="60"/>
      <c r="JOI674" s="94"/>
      <c r="JOJ674" s="59"/>
      <c r="JOK674" s="60"/>
      <c r="JOL674" s="94"/>
      <c r="JOM674" s="59"/>
      <c r="JON674" s="60"/>
      <c r="JOO674" s="94"/>
      <c r="JOP674" s="59"/>
      <c r="JOQ674" s="60"/>
      <c r="JOR674" s="94"/>
      <c r="JOS674" s="59"/>
      <c r="JOT674" s="60"/>
      <c r="JOU674" s="94"/>
      <c r="JOV674" s="59"/>
      <c r="JOW674" s="60"/>
      <c r="JOX674" s="94"/>
      <c r="JOY674" s="59"/>
      <c r="JOZ674" s="60"/>
      <c r="JPA674" s="94"/>
      <c r="JPB674" s="59"/>
      <c r="JPC674" s="60"/>
      <c r="JPD674" s="94"/>
      <c r="JPE674" s="59"/>
      <c r="JPF674" s="60"/>
      <c r="JPG674" s="94"/>
      <c r="JPH674" s="59"/>
      <c r="JPI674" s="60"/>
      <c r="JPJ674" s="94"/>
      <c r="JPK674" s="59"/>
      <c r="JPL674" s="60"/>
      <c r="JPM674" s="94"/>
      <c r="JPN674" s="59"/>
      <c r="JPO674" s="60"/>
      <c r="JPP674" s="94"/>
      <c r="JPQ674" s="59"/>
      <c r="JPR674" s="60"/>
      <c r="JPS674" s="94"/>
      <c r="JPT674" s="59"/>
      <c r="JPU674" s="60"/>
      <c r="JPV674" s="94"/>
      <c r="JPW674" s="59"/>
      <c r="JPX674" s="60"/>
      <c r="JPY674" s="94"/>
      <c r="JPZ674" s="59"/>
      <c r="JQA674" s="60"/>
      <c r="JQB674" s="94"/>
      <c r="JQC674" s="59"/>
      <c r="JQD674" s="60"/>
      <c r="JQE674" s="94"/>
      <c r="JQF674" s="59"/>
      <c r="JQG674" s="60"/>
      <c r="JQH674" s="94"/>
      <c r="JQI674" s="59"/>
      <c r="JQJ674" s="60"/>
      <c r="JQK674" s="94"/>
      <c r="JQL674" s="59"/>
      <c r="JQM674" s="60"/>
      <c r="JQN674" s="94"/>
      <c r="JQO674" s="59"/>
      <c r="JQP674" s="60"/>
      <c r="JQQ674" s="94"/>
      <c r="JQR674" s="59"/>
      <c r="JQS674" s="60"/>
      <c r="JQT674" s="94"/>
      <c r="JQU674" s="59"/>
      <c r="JQV674" s="60"/>
      <c r="JQW674" s="94"/>
      <c r="JQX674" s="59"/>
      <c r="JQY674" s="60"/>
      <c r="JQZ674" s="94"/>
      <c r="JRA674" s="59"/>
      <c r="JRB674" s="60"/>
      <c r="JRC674" s="94"/>
      <c r="JRD674" s="59"/>
      <c r="JRE674" s="60"/>
      <c r="JRF674" s="94"/>
      <c r="JRG674" s="59"/>
      <c r="JRH674" s="60"/>
      <c r="JRI674" s="94"/>
      <c r="JRJ674" s="59"/>
      <c r="JRK674" s="60"/>
      <c r="JRL674" s="94"/>
      <c r="JRM674" s="59"/>
      <c r="JRN674" s="60"/>
      <c r="JRO674" s="94"/>
      <c r="JRP674" s="59"/>
      <c r="JRQ674" s="60"/>
      <c r="JRR674" s="94"/>
      <c r="JRS674" s="59"/>
      <c r="JRT674" s="60"/>
      <c r="JRU674" s="94"/>
      <c r="JRV674" s="59"/>
      <c r="JRW674" s="60"/>
      <c r="JRX674" s="94"/>
      <c r="JRY674" s="59"/>
      <c r="JRZ674" s="60"/>
      <c r="JSA674" s="94"/>
      <c r="JSB674" s="59"/>
      <c r="JSC674" s="60"/>
      <c r="JSD674" s="94"/>
      <c r="JSE674" s="59"/>
      <c r="JSF674" s="60"/>
      <c r="JSG674" s="94"/>
      <c r="JSH674" s="59"/>
      <c r="JSI674" s="60"/>
      <c r="JSJ674" s="94"/>
      <c r="JSK674" s="59"/>
      <c r="JSL674" s="60"/>
      <c r="JSM674" s="94"/>
      <c r="JSN674" s="59"/>
      <c r="JSO674" s="60"/>
      <c r="JSP674" s="94"/>
      <c r="JSQ674" s="59"/>
      <c r="JSR674" s="60"/>
      <c r="JSS674" s="94"/>
      <c r="JST674" s="59"/>
      <c r="JSU674" s="60"/>
      <c r="JSV674" s="94"/>
      <c r="JSW674" s="59"/>
      <c r="JSX674" s="60"/>
      <c r="JSY674" s="94"/>
      <c r="JSZ674" s="59"/>
      <c r="JTA674" s="60"/>
      <c r="JTB674" s="94"/>
      <c r="JTC674" s="59"/>
      <c r="JTD674" s="60"/>
      <c r="JTE674" s="94"/>
      <c r="JTF674" s="59"/>
      <c r="JTG674" s="60"/>
      <c r="JTH674" s="94"/>
      <c r="JTI674" s="59"/>
      <c r="JTJ674" s="60"/>
      <c r="JTK674" s="94"/>
      <c r="JTL674" s="59"/>
      <c r="JTM674" s="60"/>
      <c r="JTN674" s="94"/>
      <c r="JTO674" s="59"/>
      <c r="JTP674" s="60"/>
      <c r="JTQ674" s="94"/>
      <c r="JTR674" s="59"/>
      <c r="JTS674" s="60"/>
      <c r="JTT674" s="94"/>
      <c r="JTU674" s="59"/>
      <c r="JTV674" s="60"/>
      <c r="JTW674" s="94"/>
      <c r="JTX674" s="59"/>
      <c r="JTY674" s="60"/>
      <c r="JTZ674" s="94"/>
      <c r="JUA674" s="59"/>
      <c r="JUB674" s="60"/>
      <c r="JUC674" s="94"/>
      <c r="JUD674" s="59"/>
      <c r="JUE674" s="60"/>
      <c r="JUF674" s="94"/>
      <c r="JUG674" s="59"/>
      <c r="JUH674" s="60"/>
      <c r="JUI674" s="94"/>
      <c r="JUJ674" s="59"/>
      <c r="JUK674" s="60"/>
      <c r="JUL674" s="94"/>
      <c r="JUM674" s="59"/>
      <c r="JUN674" s="60"/>
      <c r="JUO674" s="94"/>
      <c r="JUP674" s="59"/>
      <c r="JUQ674" s="60"/>
      <c r="JUR674" s="94"/>
      <c r="JUS674" s="59"/>
      <c r="JUT674" s="60"/>
      <c r="JUU674" s="94"/>
      <c r="JUV674" s="59"/>
      <c r="JUW674" s="60"/>
      <c r="JUX674" s="94"/>
      <c r="JUY674" s="59"/>
      <c r="JUZ674" s="60"/>
      <c r="JVA674" s="94"/>
      <c r="JVB674" s="59"/>
      <c r="JVC674" s="60"/>
      <c r="JVD674" s="94"/>
      <c r="JVE674" s="59"/>
      <c r="JVF674" s="60"/>
      <c r="JVG674" s="94"/>
      <c r="JVH674" s="59"/>
      <c r="JVI674" s="60"/>
      <c r="JVJ674" s="94"/>
      <c r="JVK674" s="59"/>
      <c r="JVL674" s="60"/>
      <c r="JVM674" s="94"/>
      <c r="JVN674" s="59"/>
      <c r="JVO674" s="60"/>
      <c r="JVP674" s="94"/>
      <c r="JVQ674" s="59"/>
      <c r="JVR674" s="60"/>
      <c r="JVS674" s="94"/>
      <c r="JVT674" s="59"/>
      <c r="JVU674" s="60"/>
      <c r="JVV674" s="94"/>
      <c r="JVW674" s="59"/>
      <c r="JVX674" s="60"/>
      <c r="JVY674" s="94"/>
      <c r="JVZ674" s="59"/>
      <c r="JWA674" s="60"/>
      <c r="JWB674" s="94"/>
      <c r="JWC674" s="59"/>
      <c r="JWD674" s="60"/>
      <c r="JWE674" s="94"/>
      <c r="JWF674" s="59"/>
      <c r="JWG674" s="60"/>
      <c r="JWH674" s="94"/>
      <c r="JWI674" s="59"/>
      <c r="JWJ674" s="60"/>
      <c r="JWK674" s="94"/>
      <c r="JWL674" s="59"/>
      <c r="JWM674" s="60"/>
      <c r="JWN674" s="94"/>
      <c r="JWO674" s="59"/>
      <c r="JWP674" s="60"/>
      <c r="JWQ674" s="94"/>
      <c r="JWR674" s="59"/>
      <c r="JWS674" s="60"/>
      <c r="JWT674" s="94"/>
      <c r="JWU674" s="59"/>
      <c r="JWV674" s="60"/>
      <c r="JWW674" s="94"/>
      <c r="JWX674" s="59"/>
      <c r="JWY674" s="60"/>
      <c r="JWZ674" s="94"/>
      <c r="JXA674" s="59"/>
      <c r="JXB674" s="60"/>
      <c r="JXC674" s="94"/>
      <c r="JXD674" s="59"/>
      <c r="JXE674" s="60"/>
      <c r="JXF674" s="94"/>
      <c r="JXG674" s="59"/>
      <c r="JXH674" s="60"/>
      <c r="JXI674" s="94"/>
      <c r="JXJ674" s="59"/>
      <c r="JXK674" s="60"/>
      <c r="JXL674" s="94"/>
      <c r="JXM674" s="59"/>
      <c r="JXN674" s="60"/>
      <c r="JXO674" s="94"/>
      <c r="JXP674" s="59"/>
      <c r="JXQ674" s="60"/>
      <c r="JXR674" s="94"/>
      <c r="JXS674" s="59"/>
      <c r="JXT674" s="60"/>
      <c r="JXU674" s="94"/>
      <c r="JXV674" s="59"/>
      <c r="JXW674" s="60"/>
      <c r="JXX674" s="94"/>
      <c r="JXY674" s="59"/>
      <c r="JXZ674" s="60"/>
      <c r="JYA674" s="94"/>
      <c r="JYB674" s="59"/>
      <c r="JYC674" s="60"/>
      <c r="JYD674" s="94"/>
      <c r="JYE674" s="59"/>
      <c r="JYF674" s="60"/>
      <c r="JYG674" s="94"/>
      <c r="JYH674" s="59"/>
      <c r="JYI674" s="60"/>
      <c r="JYJ674" s="94"/>
      <c r="JYK674" s="59"/>
      <c r="JYL674" s="60"/>
      <c r="JYM674" s="94"/>
      <c r="JYN674" s="59"/>
      <c r="JYO674" s="60"/>
      <c r="JYP674" s="94"/>
      <c r="JYQ674" s="59"/>
      <c r="JYR674" s="60"/>
      <c r="JYS674" s="94"/>
      <c r="JYT674" s="59"/>
      <c r="JYU674" s="60"/>
      <c r="JYV674" s="94"/>
      <c r="JYW674" s="59"/>
      <c r="JYX674" s="60"/>
      <c r="JYY674" s="94"/>
      <c r="JYZ674" s="59"/>
      <c r="JZA674" s="60"/>
      <c r="JZB674" s="94"/>
      <c r="JZC674" s="59"/>
      <c r="JZD674" s="60"/>
      <c r="JZE674" s="94"/>
      <c r="JZF674" s="59"/>
      <c r="JZG674" s="60"/>
      <c r="JZH674" s="94"/>
      <c r="JZI674" s="59"/>
      <c r="JZJ674" s="60"/>
      <c r="JZK674" s="94"/>
      <c r="JZL674" s="59"/>
      <c r="JZM674" s="60"/>
      <c r="JZN674" s="94"/>
      <c r="JZO674" s="59"/>
      <c r="JZP674" s="60"/>
      <c r="JZQ674" s="94"/>
      <c r="JZR674" s="59"/>
      <c r="JZS674" s="60"/>
      <c r="JZT674" s="94"/>
      <c r="JZU674" s="59"/>
      <c r="JZV674" s="60"/>
      <c r="JZW674" s="94"/>
      <c r="JZX674" s="59"/>
      <c r="JZY674" s="60"/>
      <c r="JZZ674" s="94"/>
      <c r="KAA674" s="59"/>
      <c r="KAB674" s="60"/>
      <c r="KAC674" s="94"/>
      <c r="KAD674" s="59"/>
      <c r="KAE674" s="60"/>
      <c r="KAF674" s="94"/>
      <c r="KAG674" s="59"/>
      <c r="KAH674" s="60"/>
      <c r="KAI674" s="94"/>
      <c r="KAJ674" s="59"/>
      <c r="KAK674" s="60"/>
      <c r="KAL674" s="94"/>
      <c r="KAM674" s="59"/>
      <c r="KAN674" s="60"/>
      <c r="KAO674" s="94"/>
      <c r="KAP674" s="59"/>
      <c r="KAQ674" s="60"/>
      <c r="KAR674" s="94"/>
      <c r="KAS674" s="59"/>
      <c r="KAT674" s="60"/>
      <c r="KAU674" s="94"/>
      <c r="KAV674" s="59"/>
      <c r="KAW674" s="60"/>
      <c r="KAX674" s="94"/>
      <c r="KAY674" s="59"/>
      <c r="KAZ674" s="60"/>
      <c r="KBA674" s="94"/>
      <c r="KBB674" s="59"/>
      <c r="KBC674" s="60"/>
      <c r="KBD674" s="94"/>
      <c r="KBE674" s="59"/>
      <c r="KBF674" s="60"/>
      <c r="KBG674" s="94"/>
      <c r="KBH674" s="59"/>
      <c r="KBI674" s="60"/>
      <c r="KBJ674" s="94"/>
      <c r="KBK674" s="59"/>
      <c r="KBL674" s="60"/>
      <c r="KBM674" s="94"/>
      <c r="KBN674" s="59"/>
      <c r="KBO674" s="60"/>
      <c r="KBP674" s="94"/>
      <c r="KBQ674" s="59"/>
      <c r="KBR674" s="60"/>
      <c r="KBS674" s="94"/>
      <c r="KBT674" s="59"/>
      <c r="KBU674" s="60"/>
      <c r="KBV674" s="94"/>
      <c r="KBW674" s="59"/>
      <c r="KBX674" s="60"/>
      <c r="KBY674" s="94"/>
      <c r="KBZ674" s="59"/>
      <c r="KCA674" s="60"/>
      <c r="KCB674" s="94"/>
      <c r="KCC674" s="59"/>
      <c r="KCD674" s="60"/>
      <c r="KCE674" s="94"/>
      <c r="KCF674" s="59"/>
      <c r="KCG674" s="60"/>
      <c r="KCH674" s="94"/>
      <c r="KCI674" s="59"/>
      <c r="KCJ674" s="60"/>
      <c r="KCK674" s="94"/>
      <c r="KCL674" s="59"/>
      <c r="KCM674" s="60"/>
      <c r="KCN674" s="94"/>
      <c r="KCO674" s="59"/>
      <c r="KCP674" s="60"/>
      <c r="KCQ674" s="94"/>
      <c r="KCR674" s="59"/>
      <c r="KCS674" s="60"/>
      <c r="KCT674" s="94"/>
      <c r="KCU674" s="59"/>
      <c r="KCV674" s="60"/>
      <c r="KCW674" s="94"/>
      <c r="KCX674" s="59"/>
      <c r="KCY674" s="60"/>
      <c r="KCZ674" s="94"/>
      <c r="KDA674" s="59"/>
      <c r="KDB674" s="60"/>
      <c r="KDC674" s="94"/>
      <c r="KDD674" s="59"/>
      <c r="KDE674" s="60"/>
      <c r="KDF674" s="94"/>
      <c r="KDG674" s="59"/>
      <c r="KDH674" s="60"/>
      <c r="KDI674" s="94"/>
      <c r="KDJ674" s="59"/>
      <c r="KDK674" s="60"/>
      <c r="KDL674" s="94"/>
      <c r="KDM674" s="59"/>
      <c r="KDN674" s="60"/>
      <c r="KDO674" s="94"/>
      <c r="KDP674" s="59"/>
      <c r="KDQ674" s="60"/>
      <c r="KDR674" s="94"/>
      <c r="KDS674" s="59"/>
      <c r="KDT674" s="60"/>
      <c r="KDU674" s="94"/>
      <c r="KDV674" s="59"/>
      <c r="KDW674" s="60"/>
      <c r="KDX674" s="94"/>
      <c r="KDY674" s="59"/>
      <c r="KDZ674" s="60"/>
      <c r="KEA674" s="94"/>
      <c r="KEB674" s="59"/>
      <c r="KEC674" s="60"/>
      <c r="KED674" s="94"/>
      <c r="KEE674" s="59"/>
      <c r="KEF674" s="60"/>
      <c r="KEG674" s="94"/>
      <c r="KEH674" s="59"/>
      <c r="KEI674" s="60"/>
      <c r="KEJ674" s="94"/>
      <c r="KEK674" s="59"/>
      <c r="KEL674" s="60"/>
      <c r="KEM674" s="94"/>
      <c r="KEN674" s="59"/>
      <c r="KEO674" s="60"/>
      <c r="KEP674" s="94"/>
      <c r="KEQ674" s="59"/>
      <c r="KER674" s="60"/>
      <c r="KES674" s="94"/>
      <c r="KET674" s="59"/>
      <c r="KEU674" s="60"/>
      <c r="KEV674" s="94"/>
      <c r="KEW674" s="59"/>
      <c r="KEX674" s="60"/>
      <c r="KEY674" s="94"/>
      <c r="KEZ674" s="59"/>
      <c r="KFA674" s="60"/>
      <c r="KFB674" s="94"/>
      <c r="KFC674" s="59"/>
      <c r="KFD674" s="60"/>
      <c r="KFE674" s="94"/>
      <c r="KFF674" s="59"/>
      <c r="KFG674" s="60"/>
      <c r="KFH674" s="94"/>
      <c r="KFI674" s="59"/>
      <c r="KFJ674" s="60"/>
      <c r="KFK674" s="94"/>
      <c r="KFL674" s="59"/>
      <c r="KFM674" s="60"/>
      <c r="KFN674" s="94"/>
      <c r="KFO674" s="59"/>
      <c r="KFP674" s="60"/>
      <c r="KFQ674" s="94"/>
      <c r="KFR674" s="59"/>
      <c r="KFS674" s="60"/>
      <c r="KFT674" s="94"/>
      <c r="KFU674" s="59"/>
      <c r="KFV674" s="60"/>
      <c r="KFW674" s="94"/>
      <c r="KFX674" s="59"/>
      <c r="KFY674" s="60"/>
      <c r="KFZ674" s="94"/>
      <c r="KGA674" s="59"/>
      <c r="KGB674" s="60"/>
      <c r="KGC674" s="94"/>
      <c r="KGD674" s="59"/>
      <c r="KGE674" s="60"/>
      <c r="KGF674" s="94"/>
      <c r="KGG674" s="59"/>
      <c r="KGH674" s="60"/>
      <c r="KGI674" s="94"/>
      <c r="KGJ674" s="59"/>
      <c r="KGK674" s="60"/>
      <c r="KGL674" s="94"/>
      <c r="KGM674" s="59"/>
      <c r="KGN674" s="60"/>
      <c r="KGO674" s="94"/>
      <c r="KGP674" s="59"/>
      <c r="KGQ674" s="60"/>
      <c r="KGR674" s="94"/>
      <c r="KGS674" s="59"/>
      <c r="KGT674" s="60"/>
      <c r="KGU674" s="94"/>
      <c r="KGV674" s="59"/>
      <c r="KGW674" s="60"/>
      <c r="KGX674" s="94"/>
      <c r="KGY674" s="59"/>
      <c r="KGZ674" s="60"/>
      <c r="KHA674" s="94"/>
      <c r="KHB674" s="59"/>
      <c r="KHC674" s="60"/>
      <c r="KHD674" s="94"/>
      <c r="KHE674" s="59"/>
      <c r="KHF674" s="60"/>
      <c r="KHG674" s="94"/>
      <c r="KHH674" s="59"/>
      <c r="KHI674" s="60"/>
      <c r="KHJ674" s="94"/>
      <c r="KHK674" s="59"/>
      <c r="KHL674" s="60"/>
      <c r="KHM674" s="94"/>
      <c r="KHN674" s="59"/>
      <c r="KHO674" s="60"/>
      <c r="KHP674" s="94"/>
      <c r="KHQ674" s="59"/>
      <c r="KHR674" s="60"/>
      <c r="KHS674" s="94"/>
      <c r="KHT674" s="59"/>
      <c r="KHU674" s="60"/>
      <c r="KHV674" s="94"/>
      <c r="KHW674" s="59"/>
      <c r="KHX674" s="60"/>
      <c r="KHY674" s="94"/>
      <c r="KHZ674" s="59"/>
      <c r="KIA674" s="60"/>
      <c r="KIB674" s="94"/>
      <c r="KIC674" s="59"/>
      <c r="KID674" s="60"/>
      <c r="KIE674" s="94"/>
      <c r="KIF674" s="59"/>
      <c r="KIG674" s="60"/>
      <c r="KIH674" s="94"/>
      <c r="KII674" s="59"/>
      <c r="KIJ674" s="60"/>
      <c r="KIK674" s="94"/>
      <c r="KIL674" s="59"/>
      <c r="KIM674" s="60"/>
      <c r="KIN674" s="94"/>
      <c r="KIO674" s="59"/>
      <c r="KIP674" s="60"/>
      <c r="KIQ674" s="94"/>
      <c r="KIR674" s="59"/>
      <c r="KIS674" s="60"/>
      <c r="KIT674" s="94"/>
      <c r="KIU674" s="59"/>
      <c r="KIV674" s="60"/>
      <c r="KIW674" s="94"/>
      <c r="KIX674" s="59"/>
      <c r="KIY674" s="60"/>
      <c r="KIZ674" s="94"/>
      <c r="KJA674" s="59"/>
      <c r="KJB674" s="60"/>
      <c r="KJC674" s="94"/>
      <c r="KJD674" s="59"/>
      <c r="KJE674" s="60"/>
      <c r="KJF674" s="94"/>
      <c r="KJG674" s="59"/>
      <c r="KJH674" s="60"/>
      <c r="KJI674" s="94"/>
      <c r="KJJ674" s="59"/>
      <c r="KJK674" s="60"/>
      <c r="KJL674" s="94"/>
      <c r="KJM674" s="59"/>
      <c r="KJN674" s="60"/>
      <c r="KJO674" s="94"/>
      <c r="KJP674" s="59"/>
      <c r="KJQ674" s="60"/>
      <c r="KJR674" s="94"/>
      <c r="KJS674" s="59"/>
      <c r="KJT674" s="60"/>
      <c r="KJU674" s="94"/>
      <c r="KJV674" s="59"/>
      <c r="KJW674" s="60"/>
      <c r="KJX674" s="94"/>
      <c r="KJY674" s="59"/>
      <c r="KJZ674" s="60"/>
      <c r="KKA674" s="94"/>
      <c r="KKB674" s="59"/>
      <c r="KKC674" s="60"/>
      <c r="KKD674" s="94"/>
      <c r="KKE674" s="59"/>
      <c r="KKF674" s="60"/>
      <c r="KKG674" s="94"/>
      <c r="KKH674" s="59"/>
      <c r="KKI674" s="60"/>
      <c r="KKJ674" s="94"/>
      <c r="KKK674" s="59"/>
      <c r="KKL674" s="60"/>
      <c r="KKM674" s="94"/>
      <c r="KKN674" s="59"/>
      <c r="KKO674" s="60"/>
      <c r="KKP674" s="94"/>
      <c r="KKQ674" s="59"/>
      <c r="KKR674" s="60"/>
      <c r="KKS674" s="94"/>
      <c r="KKT674" s="59"/>
      <c r="KKU674" s="60"/>
      <c r="KKV674" s="94"/>
      <c r="KKW674" s="59"/>
      <c r="KKX674" s="60"/>
      <c r="KKY674" s="94"/>
      <c r="KKZ674" s="59"/>
      <c r="KLA674" s="60"/>
      <c r="KLB674" s="94"/>
      <c r="KLC674" s="59"/>
      <c r="KLD674" s="60"/>
      <c r="KLE674" s="94"/>
      <c r="KLF674" s="59"/>
      <c r="KLG674" s="60"/>
      <c r="KLH674" s="94"/>
      <c r="KLI674" s="59"/>
      <c r="KLJ674" s="60"/>
      <c r="KLK674" s="94"/>
      <c r="KLL674" s="59"/>
      <c r="KLM674" s="60"/>
      <c r="KLN674" s="94"/>
      <c r="KLO674" s="59"/>
      <c r="KLP674" s="60"/>
      <c r="KLQ674" s="94"/>
      <c r="KLR674" s="59"/>
      <c r="KLS674" s="60"/>
      <c r="KLT674" s="94"/>
      <c r="KLU674" s="59"/>
      <c r="KLV674" s="60"/>
      <c r="KLW674" s="94"/>
      <c r="KLX674" s="59"/>
      <c r="KLY674" s="60"/>
      <c r="KLZ674" s="94"/>
      <c r="KMA674" s="59"/>
      <c r="KMB674" s="60"/>
      <c r="KMC674" s="94"/>
      <c r="KMD674" s="59"/>
      <c r="KME674" s="60"/>
      <c r="KMF674" s="94"/>
      <c r="KMG674" s="59"/>
      <c r="KMH674" s="60"/>
      <c r="KMI674" s="94"/>
      <c r="KMJ674" s="59"/>
      <c r="KMK674" s="60"/>
      <c r="KML674" s="94"/>
      <c r="KMM674" s="59"/>
      <c r="KMN674" s="60"/>
      <c r="KMO674" s="94"/>
      <c r="KMP674" s="59"/>
      <c r="KMQ674" s="60"/>
      <c r="KMR674" s="94"/>
      <c r="KMS674" s="59"/>
      <c r="KMT674" s="60"/>
      <c r="KMU674" s="94"/>
      <c r="KMV674" s="59"/>
      <c r="KMW674" s="60"/>
      <c r="KMX674" s="94"/>
      <c r="KMY674" s="59"/>
      <c r="KMZ674" s="60"/>
      <c r="KNA674" s="94"/>
      <c r="KNB674" s="59"/>
      <c r="KNC674" s="60"/>
      <c r="KND674" s="94"/>
      <c r="KNE674" s="59"/>
      <c r="KNF674" s="60"/>
      <c r="KNG674" s="94"/>
      <c r="KNH674" s="59"/>
      <c r="KNI674" s="60"/>
      <c r="KNJ674" s="94"/>
      <c r="KNK674" s="59"/>
      <c r="KNL674" s="60"/>
      <c r="KNM674" s="94"/>
      <c r="KNN674" s="59"/>
      <c r="KNO674" s="60"/>
      <c r="KNP674" s="94"/>
      <c r="KNQ674" s="59"/>
      <c r="KNR674" s="60"/>
      <c r="KNS674" s="94"/>
      <c r="KNT674" s="59"/>
      <c r="KNU674" s="60"/>
      <c r="KNV674" s="94"/>
      <c r="KNW674" s="59"/>
      <c r="KNX674" s="60"/>
      <c r="KNY674" s="94"/>
      <c r="KNZ674" s="59"/>
      <c r="KOA674" s="60"/>
      <c r="KOB674" s="94"/>
      <c r="KOC674" s="59"/>
      <c r="KOD674" s="60"/>
      <c r="KOE674" s="94"/>
      <c r="KOF674" s="59"/>
      <c r="KOG674" s="60"/>
      <c r="KOH674" s="94"/>
      <c r="KOI674" s="59"/>
      <c r="KOJ674" s="60"/>
      <c r="KOK674" s="94"/>
      <c r="KOL674" s="59"/>
      <c r="KOM674" s="60"/>
      <c r="KON674" s="94"/>
      <c r="KOO674" s="59"/>
      <c r="KOP674" s="60"/>
      <c r="KOQ674" s="94"/>
      <c r="KOR674" s="59"/>
      <c r="KOS674" s="60"/>
      <c r="KOT674" s="94"/>
      <c r="KOU674" s="59"/>
      <c r="KOV674" s="60"/>
      <c r="KOW674" s="94"/>
      <c r="KOX674" s="59"/>
      <c r="KOY674" s="60"/>
      <c r="KOZ674" s="94"/>
      <c r="KPA674" s="59"/>
      <c r="KPB674" s="60"/>
      <c r="KPC674" s="94"/>
      <c r="KPD674" s="59"/>
      <c r="KPE674" s="60"/>
      <c r="KPF674" s="94"/>
      <c r="KPG674" s="59"/>
      <c r="KPH674" s="60"/>
      <c r="KPI674" s="94"/>
      <c r="KPJ674" s="59"/>
      <c r="KPK674" s="60"/>
      <c r="KPL674" s="94"/>
      <c r="KPM674" s="59"/>
      <c r="KPN674" s="60"/>
      <c r="KPO674" s="94"/>
      <c r="KPP674" s="59"/>
      <c r="KPQ674" s="60"/>
      <c r="KPR674" s="94"/>
      <c r="KPS674" s="59"/>
      <c r="KPT674" s="60"/>
      <c r="KPU674" s="94"/>
      <c r="KPV674" s="59"/>
      <c r="KPW674" s="60"/>
      <c r="KPX674" s="94"/>
      <c r="KPY674" s="59"/>
      <c r="KPZ674" s="60"/>
      <c r="KQA674" s="94"/>
      <c r="KQB674" s="59"/>
      <c r="KQC674" s="60"/>
      <c r="KQD674" s="94"/>
      <c r="KQE674" s="59"/>
      <c r="KQF674" s="60"/>
      <c r="KQG674" s="94"/>
      <c r="KQH674" s="59"/>
      <c r="KQI674" s="60"/>
      <c r="KQJ674" s="94"/>
      <c r="KQK674" s="59"/>
      <c r="KQL674" s="60"/>
      <c r="KQM674" s="94"/>
      <c r="KQN674" s="59"/>
      <c r="KQO674" s="60"/>
      <c r="KQP674" s="94"/>
      <c r="KQQ674" s="59"/>
      <c r="KQR674" s="60"/>
      <c r="KQS674" s="94"/>
      <c r="KQT674" s="59"/>
      <c r="KQU674" s="60"/>
      <c r="KQV674" s="94"/>
      <c r="KQW674" s="59"/>
      <c r="KQX674" s="60"/>
      <c r="KQY674" s="94"/>
      <c r="KQZ674" s="59"/>
      <c r="KRA674" s="60"/>
      <c r="KRB674" s="94"/>
      <c r="KRC674" s="59"/>
      <c r="KRD674" s="60"/>
      <c r="KRE674" s="94"/>
      <c r="KRF674" s="59"/>
      <c r="KRG674" s="60"/>
      <c r="KRH674" s="94"/>
      <c r="KRI674" s="59"/>
      <c r="KRJ674" s="60"/>
      <c r="KRK674" s="94"/>
      <c r="KRL674" s="59"/>
      <c r="KRM674" s="60"/>
      <c r="KRN674" s="94"/>
      <c r="KRO674" s="59"/>
      <c r="KRP674" s="60"/>
      <c r="KRQ674" s="94"/>
      <c r="KRR674" s="59"/>
      <c r="KRS674" s="60"/>
      <c r="KRT674" s="94"/>
      <c r="KRU674" s="59"/>
      <c r="KRV674" s="60"/>
      <c r="KRW674" s="94"/>
      <c r="KRX674" s="59"/>
      <c r="KRY674" s="60"/>
      <c r="KRZ674" s="94"/>
      <c r="KSA674" s="59"/>
      <c r="KSB674" s="60"/>
      <c r="KSC674" s="94"/>
      <c r="KSD674" s="59"/>
      <c r="KSE674" s="60"/>
      <c r="KSF674" s="94"/>
      <c r="KSG674" s="59"/>
      <c r="KSH674" s="60"/>
      <c r="KSI674" s="94"/>
      <c r="KSJ674" s="59"/>
      <c r="KSK674" s="60"/>
      <c r="KSL674" s="94"/>
      <c r="KSM674" s="59"/>
      <c r="KSN674" s="60"/>
      <c r="KSO674" s="94"/>
      <c r="KSP674" s="59"/>
      <c r="KSQ674" s="60"/>
      <c r="KSR674" s="94"/>
      <c r="KSS674" s="59"/>
      <c r="KST674" s="60"/>
      <c r="KSU674" s="94"/>
      <c r="KSV674" s="59"/>
      <c r="KSW674" s="60"/>
      <c r="KSX674" s="94"/>
      <c r="KSY674" s="59"/>
      <c r="KSZ674" s="60"/>
      <c r="KTA674" s="94"/>
      <c r="KTB674" s="59"/>
      <c r="KTC674" s="60"/>
      <c r="KTD674" s="94"/>
      <c r="KTE674" s="59"/>
      <c r="KTF674" s="60"/>
      <c r="KTG674" s="94"/>
      <c r="KTH674" s="59"/>
      <c r="KTI674" s="60"/>
      <c r="KTJ674" s="94"/>
      <c r="KTK674" s="59"/>
      <c r="KTL674" s="60"/>
      <c r="KTM674" s="94"/>
      <c r="KTN674" s="59"/>
      <c r="KTO674" s="60"/>
      <c r="KTP674" s="94"/>
      <c r="KTQ674" s="59"/>
      <c r="KTR674" s="60"/>
      <c r="KTS674" s="94"/>
      <c r="KTT674" s="59"/>
      <c r="KTU674" s="60"/>
      <c r="KTV674" s="94"/>
      <c r="KTW674" s="59"/>
      <c r="KTX674" s="60"/>
      <c r="KTY674" s="94"/>
      <c r="KTZ674" s="59"/>
      <c r="KUA674" s="60"/>
      <c r="KUB674" s="94"/>
      <c r="KUC674" s="59"/>
      <c r="KUD674" s="60"/>
      <c r="KUE674" s="94"/>
      <c r="KUF674" s="59"/>
      <c r="KUG674" s="60"/>
      <c r="KUH674" s="94"/>
      <c r="KUI674" s="59"/>
      <c r="KUJ674" s="60"/>
      <c r="KUK674" s="94"/>
      <c r="KUL674" s="59"/>
      <c r="KUM674" s="60"/>
      <c r="KUN674" s="94"/>
      <c r="KUO674" s="59"/>
      <c r="KUP674" s="60"/>
      <c r="KUQ674" s="94"/>
      <c r="KUR674" s="59"/>
      <c r="KUS674" s="60"/>
      <c r="KUT674" s="94"/>
      <c r="KUU674" s="59"/>
      <c r="KUV674" s="60"/>
      <c r="KUW674" s="94"/>
      <c r="KUX674" s="59"/>
      <c r="KUY674" s="60"/>
      <c r="KUZ674" s="94"/>
      <c r="KVA674" s="59"/>
      <c r="KVB674" s="60"/>
      <c r="KVC674" s="94"/>
      <c r="KVD674" s="59"/>
      <c r="KVE674" s="60"/>
      <c r="KVF674" s="94"/>
      <c r="KVG674" s="59"/>
      <c r="KVH674" s="60"/>
      <c r="KVI674" s="94"/>
      <c r="KVJ674" s="59"/>
      <c r="KVK674" s="60"/>
      <c r="KVL674" s="94"/>
      <c r="KVM674" s="59"/>
      <c r="KVN674" s="60"/>
      <c r="KVO674" s="94"/>
      <c r="KVP674" s="59"/>
      <c r="KVQ674" s="60"/>
      <c r="KVR674" s="94"/>
      <c r="KVS674" s="59"/>
      <c r="KVT674" s="60"/>
      <c r="KVU674" s="94"/>
      <c r="KVV674" s="59"/>
      <c r="KVW674" s="60"/>
      <c r="KVX674" s="94"/>
      <c r="KVY674" s="59"/>
      <c r="KVZ674" s="60"/>
      <c r="KWA674" s="94"/>
      <c r="KWB674" s="59"/>
      <c r="KWC674" s="60"/>
      <c r="KWD674" s="94"/>
      <c r="KWE674" s="59"/>
      <c r="KWF674" s="60"/>
      <c r="KWG674" s="94"/>
      <c r="KWH674" s="59"/>
      <c r="KWI674" s="60"/>
      <c r="KWJ674" s="94"/>
      <c r="KWK674" s="59"/>
      <c r="KWL674" s="60"/>
      <c r="KWM674" s="94"/>
      <c r="KWN674" s="59"/>
      <c r="KWO674" s="60"/>
      <c r="KWP674" s="94"/>
      <c r="KWQ674" s="59"/>
      <c r="KWR674" s="60"/>
      <c r="KWS674" s="94"/>
      <c r="KWT674" s="59"/>
      <c r="KWU674" s="60"/>
      <c r="KWV674" s="94"/>
      <c r="KWW674" s="59"/>
      <c r="KWX674" s="60"/>
      <c r="KWY674" s="94"/>
      <c r="KWZ674" s="59"/>
      <c r="KXA674" s="60"/>
      <c r="KXB674" s="94"/>
      <c r="KXC674" s="59"/>
      <c r="KXD674" s="60"/>
      <c r="KXE674" s="94"/>
      <c r="KXF674" s="59"/>
      <c r="KXG674" s="60"/>
      <c r="KXH674" s="94"/>
      <c r="KXI674" s="59"/>
      <c r="KXJ674" s="60"/>
      <c r="KXK674" s="94"/>
      <c r="KXL674" s="59"/>
      <c r="KXM674" s="60"/>
      <c r="KXN674" s="94"/>
      <c r="KXO674" s="59"/>
      <c r="KXP674" s="60"/>
      <c r="KXQ674" s="94"/>
      <c r="KXR674" s="59"/>
      <c r="KXS674" s="60"/>
      <c r="KXT674" s="94"/>
      <c r="KXU674" s="59"/>
      <c r="KXV674" s="60"/>
      <c r="KXW674" s="94"/>
      <c r="KXX674" s="59"/>
      <c r="KXY674" s="60"/>
      <c r="KXZ674" s="94"/>
      <c r="KYA674" s="59"/>
      <c r="KYB674" s="60"/>
      <c r="KYC674" s="94"/>
      <c r="KYD674" s="59"/>
      <c r="KYE674" s="60"/>
      <c r="KYF674" s="94"/>
      <c r="KYG674" s="59"/>
      <c r="KYH674" s="60"/>
      <c r="KYI674" s="94"/>
      <c r="KYJ674" s="59"/>
      <c r="KYK674" s="60"/>
      <c r="KYL674" s="94"/>
      <c r="KYM674" s="59"/>
      <c r="KYN674" s="60"/>
      <c r="KYO674" s="94"/>
      <c r="KYP674" s="59"/>
      <c r="KYQ674" s="60"/>
      <c r="KYR674" s="94"/>
      <c r="KYS674" s="59"/>
      <c r="KYT674" s="60"/>
      <c r="KYU674" s="94"/>
      <c r="KYV674" s="59"/>
      <c r="KYW674" s="60"/>
      <c r="KYX674" s="94"/>
      <c r="KYY674" s="59"/>
      <c r="KYZ674" s="60"/>
      <c r="KZA674" s="94"/>
      <c r="KZB674" s="59"/>
      <c r="KZC674" s="60"/>
      <c r="KZD674" s="94"/>
      <c r="KZE674" s="59"/>
      <c r="KZF674" s="60"/>
      <c r="KZG674" s="94"/>
      <c r="KZH674" s="59"/>
      <c r="KZI674" s="60"/>
      <c r="KZJ674" s="94"/>
      <c r="KZK674" s="59"/>
      <c r="KZL674" s="60"/>
      <c r="KZM674" s="94"/>
      <c r="KZN674" s="59"/>
      <c r="KZO674" s="60"/>
      <c r="KZP674" s="94"/>
      <c r="KZQ674" s="59"/>
      <c r="KZR674" s="60"/>
      <c r="KZS674" s="94"/>
      <c r="KZT674" s="59"/>
      <c r="KZU674" s="60"/>
      <c r="KZV674" s="94"/>
      <c r="KZW674" s="59"/>
      <c r="KZX674" s="60"/>
      <c r="KZY674" s="94"/>
      <c r="KZZ674" s="59"/>
      <c r="LAA674" s="60"/>
      <c r="LAB674" s="94"/>
      <c r="LAC674" s="59"/>
      <c r="LAD674" s="60"/>
      <c r="LAE674" s="94"/>
      <c r="LAF674" s="59"/>
      <c r="LAG674" s="60"/>
      <c r="LAH674" s="94"/>
      <c r="LAI674" s="59"/>
      <c r="LAJ674" s="60"/>
      <c r="LAK674" s="94"/>
      <c r="LAL674" s="59"/>
      <c r="LAM674" s="60"/>
      <c r="LAN674" s="94"/>
      <c r="LAO674" s="59"/>
      <c r="LAP674" s="60"/>
      <c r="LAQ674" s="94"/>
      <c r="LAR674" s="59"/>
      <c r="LAS674" s="60"/>
      <c r="LAT674" s="94"/>
      <c r="LAU674" s="59"/>
      <c r="LAV674" s="60"/>
      <c r="LAW674" s="94"/>
      <c r="LAX674" s="59"/>
      <c r="LAY674" s="60"/>
      <c r="LAZ674" s="94"/>
      <c r="LBA674" s="59"/>
      <c r="LBB674" s="60"/>
      <c r="LBC674" s="94"/>
      <c r="LBD674" s="59"/>
      <c r="LBE674" s="60"/>
      <c r="LBF674" s="94"/>
      <c r="LBG674" s="59"/>
      <c r="LBH674" s="60"/>
      <c r="LBI674" s="94"/>
      <c r="LBJ674" s="59"/>
      <c r="LBK674" s="60"/>
      <c r="LBL674" s="94"/>
      <c r="LBM674" s="59"/>
      <c r="LBN674" s="60"/>
      <c r="LBO674" s="94"/>
      <c r="LBP674" s="59"/>
      <c r="LBQ674" s="60"/>
      <c r="LBR674" s="94"/>
      <c r="LBS674" s="59"/>
      <c r="LBT674" s="60"/>
      <c r="LBU674" s="94"/>
      <c r="LBV674" s="59"/>
      <c r="LBW674" s="60"/>
      <c r="LBX674" s="94"/>
      <c r="LBY674" s="59"/>
      <c r="LBZ674" s="60"/>
      <c r="LCA674" s="94"/>
      <c r="LCB674" s="59"/>
      <c r="LCC674" s="60"/>
      <c r="LCD674" s="94"/>
      <c r="LCE674" s="59"/>
      <c r="LCF674" s="60"/>
      <c r="LCG674" s="94"/>
      <c r="LCH674" s="59"/>
      <c r="LCI674" s="60"/>
      <c r="LCJ674" s="94"/>
      <c r="LCK674" s="59"/>
      <c r="LCL674" s="60"/>
      <c r="LCM674" s="94"/>
      <c r="LCN674" s="59"/>
      <c r="LCO674" s="60"/>
      <c r="LCP674" s="94"/>
      <c r="LCQ674" s="59"/>
      <c r="LCR674" s="60"/>
      <c r="LCS674" s="94"/>
      <c r="LCT674" s="59"/>
      <c r="LCU674" s="60"/>
      <c r="LCV674" s="94"/>
      <c r="LCW674" s="59"/>
      <c r="LCX674" s="60"/>
      <c r="LCY674" s="94"/>
      <c r="LCZ674" s="59"/>
      <c r="LDA674" s="60"/>
      <c r="LDB674" s="94"/>
      <c r="LDC674" s="59"/>
      <c r="LDD674" s="60"/>
      <c r="LDE674" s="94"/>
      <c r="LDF674" s="59"/>
      <c r="LDG674" s="60"/>
      <c r="LDH674" s="94"/>
      <c r="LDI674" s="59"/>
      <c r="LDJ674" s="60"/>
      <c r="LDK674" s="94"/>
      <c r="LDL674" s="59"/>
      <c r="LDM674" s="60"/>
      <c r="LDN674" s="94"/>
      <c r="LDO674" s="59"/>
      <c r="LDP674" s="60"/>
      <c r="LDQ674" s="94"/>
      <c r="LDR674" s="59"/>
      <c r="LDS674" s="60"/>
      <c r="LDT674" s="94"/>
      <c r="LDU674" s="59"/>
      <c r="LDV674" s="60"/>
      <c r="LDW674" s="94"/>
      <c r="LDX674" s="59"/>
      <c r="LDY674" s="60"/>
      <c r="LDZ674" s="94"/>
      <c r="LEA674" s="59"/>
      <c r="LEB674" s="60"/>
      <c r="LEC674" s="94"/>
      <c r="LED674" s="59"/>
      <c r="LEE674" s="60"/>
      <c r="LEF674" s="94"/>
      <c r="LEG674" s="59"/>
      <c r="LEH674" s="60"/>
      <c r="LEI674" s="94"/>
      <c r="LEJ674" s="59"/>
      <c r="LEK674" s="60"/>
      <c r="LEL674" s="94"/>
      <c r="LEM674" s="59"/>
      <c r="LEN674" s="60"/>
      <c r="LEO674" s="94"/>
      <c r="LEP674" s="59"/>
      <c r="LEQ674" s="60"/>
      <c r="LER674" s="94"/>
      <c r="LES674" s="59"/>
      <c r="LET674" s="60"/>
      <c r="LEU674" s="94"/>
      <c r="LEV674" s="59"/>
      <c r="LEW674" s="60"/>
      <c r="LEX674" s="94"/>
      <c r="LEY674" s="59"/>
      <c r="LEZ674" s="60"/>
      <c r="LFA674" s="94"/>
      <c r="LFB674" s="59"/>
      <c r="LFC674" s="60"/>
      <c r="LFD674" s="94"/>
      <c r="LFE674" s="59"/>
      <c r="LFF674" s="60"/>
      <c r="LFG674" s="94"/>
      <c r="LFH674" s="59"/>
      <c r="LFI674" s="60"/>
      <c r="LFJ674" s="94"/>
      <c r="LFK674" s="59"/>
      <c r="LFL674" s="60"/>
      <c r="LFM674" s="94"/>
      <c r="LFN674" s="59"/>
      <c r="LFO674" s="60"/>
      <c r="LFP674" s="94"/>
      <c r="LFQ674" s="59"/>
      <c r="LFR674" s="60"/>
      <c r="LFS674" s="94"/>
      <c r="LFT674" s="59"/>
      <c r="LFU674" s="60"/>
      <c r="LFV674" s="94"/>
      <c r="LFW674" s="59"/>
      <c r="LFX674" s="60"/>
      <c r="LFY674" s="94"/>
      <c r="LFZ674" s="59"/>
      <c r="LGA674" s="60"/>
      <c r="LGB674" s="94"/>
      <c r="LGC674" s="59"/>
      <c r="LGD674" s="60"/>
      <c r="LGE674" s="94"/>
      <c r="LGF674" s="59"/>
      <c r="LGG674" s="60"/>
      <c r="LGH674" s="94"/>
      <c r="LGI674" s="59"/>
      <c r="LGJ674" s="60"/>
      <c r="LGK674" s="94"/>
      <c r="LGL674" s="59"/>
      <c r="LGM674" s="60"/>
      <c r="LGN674" s="94"/>
      <c r="LGO674" s="59"/>
      <c r="LGP674" s="60"/>
      <c r="LGQ674" s="94"/>
      <c r="LGR674" s="59"/>
      <c r="LGS674" s="60"/>
      <c r="LGT674" s="94"/>
      <c r="LGU674" s="59"/>
      <c r="LGV674" s="60"/>
      <c r="LGW674" s="94"/>
      <c r="LGX674" s="59"/>
      <c r="LGY674" s="60"/>
      <c r="LGZ674" s="94"/>
      <c r="LHA674" s="59"/>
      <c r="LHB674" s="60"/>
      <c r="LHC674" s="94"/>
      <c r="LHD674" s="59"/>
      <c r="LHE674" s="60"/>
      <c r="LHF674" s="94"/>
      <c r="LHG674" s="59"/>
      <c r="LHH674" s="60"/>
      <c r="LHI674" s="94"/>
      <c r="LHJ674" s="59"/>
      <c r="LHK674" s="60"/>
      <c r="LHL674" s="94"/>
      <c r="LHM674" s="59"/>
      <c r="LHN674" s="60"/>
      <c r="LHO674" s="94"/>
      <c r="LHP674" s="59"/>
      <c r="LHQ674" s="60"/>
      <c r="LHR674" s="94"/>
      <c r="LHS674" s="59"/>
      <c r="LHT674" s="60"/>
      <c r="LHU674" s="94"/>
      <c r="LHV674" s="59"/>
      <c r="LHW674" s="60"/>
      <c r="LHX674" s="94"/>
      <c r="LHY674" s="59"/>
      <c r="LHZ674" s="60"/>
      <c r="LIA674" s="94"/>
      <c r="LIB674" s="59"/>
      <c r="LIC674" s="60"/>
      <c r="LID674" s="94"/>
      <c r="LIE674" s="59"/>
      <c r="LIF674" s="60"/>
      <c r="LIG674" s="94"/>
      <c r="LIH674" s="59"/>
      <c r="LII674" s="60"/>
      <c r="LIJ674" s="94"/>
      <c r="LIK674" s="59"/>
      <c r="LIL674" s="60"/>
      <c r="LIM674" s="94"/>
      <c r="LIN674" s="59"/>
      <c r="LIO674" s="60"/>
      <c r="LIP674" s="94"/>
      <c r="LIQ674" s="59"/>
      <c r="LIR674" s="60"/>
      <c r="LIS674" s="94"/>
      <c r="LIT674" s="59"/>
      <c r="LIU674" s="60"/>
      <c r="LIV674" s="94"/>
      <c r="LIW674" s="59"/>
      <c r="LIX674" s="60"/>
      <c r="LIY674" s="94"/>
      <c r="LIZ674" s="59"/>
      <c r="LJA674" s="60"/>
      <c r="LJB674" s="94"/>
      <c r="LJC674" s="59"/>
      <c r="LJD674" s="60"/>
      <c r="LJE674" s="94"/>
      <c r="LJF674" s="59"/>
      <c r="LJG674" s="60"/>
      <c r="LJH674" s="94"/>
      <c r="LJI674" s="59"/>
      <c r="LJJ674" s="60"/>
      <c r="LJK674" s="94"/>
      <c r="LJL674" s="59"/>
      <c r="LJM674" s="60"/>
      <c r="LJN674" s="94"/>
      <c r="LJO674" s="59"/>
      <c r="LJP674" s="60"/>
      <c r="LJQ674" s="94"/>
      <c r="LJR674" s="59"/>
      <c r="LJS674" s="60"/>
      <c r="LJT674" s="94"/>
      <c r="LJU674" s="59"/>
      <c r="LJV674" s="60"/>
      <c r="LJW674" s="94"/>
      <c r="LJX674" s="59"/>
      <c r="LJY674" s="60"/>
      <c r="LJZ674" s="94"/>
      <c r="LKA674" s="59"/>
      <c r="LKB674" s="60"/>
      <c r="LKC674" s="94"/>
      <c r="LKD674" s="59"/>
      <c r="LKE674" s="60"/>
      <c r="LKF674" s="94"/>
      <c r="LKG674" s="59"/>
      <c r="LKH674" s="60"/>
      <c r="LKI674" s="94"/>
      <c r="LKJ674" s="59"/>
      <c r="LKK674" s="60"/>
      <c r="LKL674" s="94"/>
      <c r="LKM674" s="59"/>
      <c r="LKN674" s="60"/>
      <c r="LKO674" s="94"/>
      <c r="LKP674" s="59"/>
      <c r="LKQ674" s="60"/>
      <c r="LKR674" s="94"/>
      <c r="LKS674" s="59"/>
      <c r="LKT674" s="60"/>
      <c r="LKU674" s="94"/>
      <c r="LKV674" s="59"/>
      <c r="LKW674" s="60"/>
      <c r="LKX674" s="94"/>
      <c r="LKY674" s="59"/>
      <c r="LKZ674" s="60"/>
      <c r="LLA674" s="94"/>
      <c r="LLB674" s="59"/>
      <c r="LLC674" s="60"/>
      <c r="LLD674" s="94"/>
      <c r="LLE674" s="59"/>
      <c r="LLF674" s="60"/>
      <c r="LLG674" s="94"/>
      <c r="LLH674" s="59"/>
      <c r="LLI674" s="60"/>
      <c r="LLJ674" s="94"/>
      <c r="LLK674" s="59"/>
      <c r="LLL674" s="60"/>
      <c r="LLM674" s="94"/>
      <c r="LLN674" s="59"/>
      <c r="LLO674" s="60"/>
      <c r="LLP674" s="94"/>
      <c r="LLQ674" s="59"/>
      <c r="LLR674" s="60"/>
      <c r="LLS674" s="94"/>
      <c r="LLT674" s="59"/>
      <c r="LLU674" s="60"/>
      <c r="LLV674" s="94"/>
      <c r="LLW674" s="59"/>
      <c r="LLX674" s="60"/>
      <c r="LLY674" s="94"/>
      <c r="LLZ674" s="59"/>
      <c r="LMA674" s="60"/>
      <c r="LMB674" s="94"/>
      <c r="LMC674" s="59"/>
      <c r="LMD674" s="60"/>
      <c r="LME674" s="94"/>
      <c r="LMF674" s="59"/>
      <c r="LMG674" s="60"/>
      <c r="LMH674" s="94"/>
      <c r="LMI674" s="59"/>
      <c r="LMJ674" s="60"/>
      <c r="LMK674" s="94"/>
      <c r="LML674" s="59"/>
      <c r="LMM674" s="60"/>
      <c r="LMN674" s="94"/>
      <c r="LMO674" s="59"/>
      <c r="LMP674" s="60"/>
      <c r="LMQ674" s="94"/>
      <c r="LMR674" s="59"/>
      <c r="LMS674" s="60"/>
      <c r="LMT674" s="94"/>
      <c r="LMU674" s="59"/>
      <c r="LMV674" s="60"/>
      <c r="LMW674" s="94"/>
      <c r="LMX674" s="59"/>
      <c r="LMY674" s="60"/>
      <c r="LMZ674" s="94"/>
      <c r="LNA674" s="59"/>
      <c r="LNB674" s="60"/>
      <c r="LNC674" s="94"/>
      <c r="LND674" s="59"/>
      <c r="LNE674" s="60"/>
      <c r="LNF674" s="94"/>
      <c r="LNG674" s="59"/>
      <c r="LNH674" s="60"/>
      <c r="LNI674" s="94"/>
      <c r="LNJ674" s="59"/>
      <c r="LNK674" s="60"/>
      <c r="LNL674" s="94"/>
      <c r="LNM674" s="59"/>
      <c r="LNN674" s="60"/>
      <c r="LNO674" s="94"/>
      <c r="LNP674" s="59"/>
      <c r="LNQ674" s="60"/>
      <c r="LNR674" s="94"/>
      <c r="LNS674" s="59"/>
      <c r="LNT674" s="60"/>
      <c r="LNU674" s="94"/>
      <c r="LNV674" s="59"/>
      <c r="LNW674" s="60"/>
      <c r="LNX674" s="94"/>
      <c r="LNY674" s="59"/>
      <c r="LNZ674" s="60"/>
      <c r="LOA674" s="94"/>
      <c r="LOB674" s="59"/>
      <c r="LOC674" s="60"/>
      <c r="LOD674" s="94"/>
      <c r="LOE674" s="59"/>
      <c r="LOF674" s="60"/>
      <c r="LOG674" s="94"/>
      <c r="LOH674" s="59"/>
      <c r="LOI674" s="60"/>
      <c r="LOJ674" s="94"/>
      <c r="LOK674" s="59"/>
      <c r="LOL674" s="60"/>
      <c r="LOM674" s="94"/>
      <c r="LON674" s="59"/>
      <c r="LOO674" s="60"/>
      <c r="LOP674" s="94"/>
      <c r="LOQ674" s="59"/>
      <c r="LOR674" s="60"/>
      <c r="LOS674" s="94"/>
      <c r="LOT674" s="59"/>
      <c r="LOU674" s="60"/>
      <c r="LOV674" s="94"/>
      <c r="LOW674" s="59"/>
      <c r="LOX674" s="60"/>
      <c r="LOY674" s="94"/>
      <c r="LOZ674" s="59"/>
      <c r="LPA674" s="60"/>
      <c r="LPB674" s="94"/>
      <c r="LPC674" s="59"/>
      <c r="LPD674" s="60"/>
      <c r="LPE674" s="94"/>
      <c r="LPF674" s="59"/>
      <c r="LPG674" s="60"/>
      <c r="LPH674" s="94"/>
      <c r="LPI674" s="59"/>
      <c r="LPJ674" s="60"/>
      <c r="LPK674" s="94"/>
      <c r="LPL674" s="59"/>
      <c r="LPM674" s="60"/>
      <c r="LPN674" s="94"/>
      <c r="LPO674" s="59"/>
      <c r="LPP674" s="60"/>
      <c r="LPQ674" s="94"/>
      <c r="LPR674" s="59"/>
      <c r="LPS674" s="60"/>
      <c r="LPT674" s="94"/>
      <c r="LPU674" s="59"/>
      <c r="LPV674" s="60"/>
      <c r="LPW674" s="94"/>
      <c r="LPX674" s="59"/>
      <c r="LPY674" s="60"/>
      <c r="LPZ674" s="94"/>
      <c r="LQA674" s="59"/>
      <c r="LQB674" s="60"/>
      <c r="LQC674" s="94"/>
      <c r="LQD674" s="59"/>
      <c r="LQE674" s="60"/>
      <c r="LQF674" s="94"/>
      <c r="LQG674" s="59"/>
      <c r="LQH674" s="60"/>
      <c r="LQI674" s="94"/>
      <c r="LQJ674" s="59"/>
      <c r="LQK674" s="60"/>
      <c r="LQL674" s="94"/>
      <c r="LQM674" s="59"/>
      <c r="LQN674" s="60"/>
      <c r="LQO674" s="94"/>
      <c r="LQP674" s="59"/>
      <c r="LQQ674" s="60"/>
      <c r="LQR674" s="94"/>
      <c r="LQS674" s="59"/>
      <c r="LQT674" s="60"/>
      <c r="LQU674" s="94"/>
      <c r="LQV674" s="59"/>
      <c r="LQW674" s="60"/>
      <c r="LQX674" s="94"/>
      <c r="LQY674" s="59"/>
      <c r="LQZ674" s="60"/>
      <c r="LRA674" s="94"/>
      <c r="LRB674" s="59"/>
      <c r="LRC674" s="60"/>
      <c r="LRD674" s="94"/>
      <c r="LRE674" s="59"/>
      <c r="LRF674" s="60"/>
      <c r="LRG674" s="94"/>
      <c r="LRH674" s="59"/>
      <c r="LRI674" s="60"/>
      <c r="LRJ674" s="94"/>
      <c r="LRK674" s="59"/>
      <c r="LRL674" s="60"/>
      <c r="LRM674" s="94"/>
      <c r="LRN674" s="59"/>
      <c r="LRO674" s="60"/>
      <c r="LRP674" s="94"/>
      <c r="LRQ674" s="59"/>
      <c r="LRR674" s="60"/>
      <c r="LRS674" s="94"/>
      <c r="LRT674" s="59"/>
      <c r="LRU674" s="60"/>
      <c r="LRV674" s="94"/>
      <c r="LRW674" s="59"/>
      <c r="LRX674" s="60"/>
      <c r="LRY674" s="94"/>
      <c r="LRZ674" s="59"/>
      <c r="LSA674" s="60"/>
      <c r="LSB674" s="94"/>
      <c r="LSC674" s="59"/>
      <c r="LSD674" s="60"/>
      <c r="LSE674" s="94"/>
      <c r="LSF674" s="59"/>
      <c r="LSG674" s="60"/>
      <c r="LSH674" s="94"/>
      <c r="LSI674" s="59"/>
      <c r="LSJ674" s="60"/>
      <c r="LSK674" s="94"/>
      <c r="LSL674" s="59"/>
      <c r="LSM674" s="60"/>
      <c r="LSN674" s="94"/>
      <c r="LSO674" s="59"/>
      <c r="LSP674" s="60"/>
      <c r="LSQ674" s="94"/>
      <c r="LSR674" s="59"/>
      <c r="LSS674" s="60"/>
      <c r="LST674" s="94"/>
      <c r="LSU674" s="59"/>
      <c r="LSV674" s="60"/>
      <c r="LSW674" s="94"/>
      <c r="LSX674" s="59"/>
      <c r="LSY674" s="60"/>
      <c r="LSZ674" s="94"/>
      <c r="LTA674" s="59"/>
      <c r="LTB674" s="60"/>
      <c r="LTC674" s="94"/>
      <c r="LTD674" s="59"/>
      <c r="LTE674" s="60"/>
      <c r="LTF674" s="94"/>
      <c r="LTG674" s="59"/>
      <c r="LTH674" s="60"/>
      <c r="LTI674" s="94"/>
      <c r="LTJ674" s="59"/>
      <c r="LTK674" s="60"/>
      <c r="LTL674" s="94"/>
      <c r="LTM674" s="59"/>
      <c r="LTN674" s="60"/>
      <c r="LTO674" s="94"/>
      <c r="LTP674" s="59"/>
      <c r="LTQ674" s="60"/>
      <c r="LTR674" s="94"/>
      <c r="LTS674" s="59"/>
      <c r="LTT674" s="60"/>
      <c r="LTU674" s="94"/>
      <c r="LTV674" s="59"/>
      <c r="LTW674" s="60"/>
      <c r="LTX674" s="94"/>
      <c r="LTY674" s="59"/>
      <c r="LTZ674" s="60"/>
      <c r="LUA674" s="94"/>
      <c r="LUB674" s="59"/>
      <c r="LUC674" s="60"/>
      <c r="LUD674" s="94"/>
      <c r="LUE674" s="59"/>
      <c r="LUF674" s="60"/>
      <c r="LUG674" s="94"/>
      <c r="LUH674" s="59"/>
      <c r="LUI674" s="60"/>
      <c r="LUJ674" s="94"/>
      <c r="LUK674" s="59"/>
      <c r="LUL674" s="60"/>
      <c r="LUM674" s="94"/>
      <c r="LUN674" s="59"/>
      <c r="LUO674" s="60"/>
      <c r="LUP674" s="94"/>
      <c r="LUQ674" s="59"/>
      <c r="LUR674" s="60"/>
      <c r="LUS674" s="94"/>
      <c r="LUT674" s="59"/>
      <c r="LUU674" s="60"/>
      <c r="LUV674" s="94"/>
      <c r="LUW674" s="59"/>
      <c r="LUX674" s="60"/>
      <c r="LUY674" s="94"/>
      <c r="LUZ674" s="59"/>
      <c r="LVA674" s="60"/>
      <c r="LVB674" s="94"/>
      <c r="LVC674" s="59"/>
      <c r="LVD674" s="60"/>
      <c r="LVE674" s="94"/>
      <c r="LVF674" s="59"/>
      <c r="LVG674" s="60"/>
      <c r="LVH674" s="94"/>
      <c r="LVI674" s="59"/>
      <c r="LVJ674" s="60"/>
      <c r="LVK674" s="94"/>
      <c r="LVL674" s="59"/>
      <c r="LVM674" s="60"/>
      <c r="LVN674" s="94"/>
      <c r="LVO674" s="59"/>
      <c r="LVP674" s="60"/>
      <c r="LVQ674" s="94"/>
      <c r="LVR674" s="59"/>
      <c r="LVS674" s="60"/>
      <c r="LVT674" s="94"/>
      <c r="LVU674" s="59"/>
      <c r="LVV674" s="60"/>
      <c r="LVW674" s="94"/>
      <c r="LVX674" s="59"/>
      <c r="LVY674" s="60"/>
      <c r="LVZ674" s="94"/>
      <c r="LWA674" s="59"/>
      <c r="LWB674" s="60"/>
      <c r="LWC674" s="94"/>
      <c r="LWD674" s="59"/>
      <c r="LWE674" s="60"/>
      <c r="LWF674" s="94"/>
      <c r="LWG674" s="59"/>
      <c r="LWH674" s="60"/>
      <c r="LWI674" s="94"/>
      <c r="LWJ674" s="59"/>
      <c r="LWK674" s="60"/>
      <c r="LWL674" s="94"/>
      <c r="LWM674" s="59"/>
      <c r="LWN674" s="60"/>
      <c r="LWO674" s="94"/>
      <c r="LWP674" s="59"/>
      <c r="LWQ674" s="60"/>
      <c r="LWR674" s="94"/>
      <c r="LWS674" s="59"/>
      <c r="LWT674" s="60"/>
      <c r="LWU674" s="94"/>
      <c r="LWV674" s="59"/>
      <c r="LWW674" s="60"/>
      <c r="LWX674" s="94"/>
      <c r="LWY674" s="59"/>
      <c r="LWZ674" s="60"/>
      <c r="LXA674" s="94"/>
      <c r="LXB674" s="59"/>
      <c r="LXC674" s="60"/>
      <c r="LXD674" s="94"/>
      <c r="LXE674" s="59"/>
      <c r="LXF674" s="60"/>
      <c r="LXG674" s="94"/>
      <c r="LXH674" s="59"/>
      <c r="LXI674" s="60"/>
      <c r="LXJ674" s="94"/>
      <c r="LXK674" s="59"/>
      <c r="LXL674" s="60"/>
      <c r="LXM674" s="94"/>
      <c r="LXN674" s="59"/>
      <c r="LXO674" s="60"/>
      <c r="LXP674" s="94"/>
      <c r="LXQ674" s="59"/>
      <c r="LXR674" s="60"/>
      <c r="LXS674" s="94"/>
      <c r="LXT674" s="59"/>
      <c r="LXU674" s="60"/>
      <c r="LXV674" s="94"/>
      <c r="LXW674" s="59"/>
      <c r="LXX674" s="60"/>
      <c r="LXY674" s="94"/>
      <c r="LXZ674" s="59"/>
      <c r="LYA674" s="60"/>
      <c r="LYB674" s="94"/>
      <c r="LYC674" s="59"/>
      <c r="LYD674" s="60"/>
      <c r="LYE674" s="94"/>
      <c r="LYF674" s="59"/>
      <c r="LYG674" s="60"/>
      <c r="LYH674" s="94"/>
      <c r="LYI674" s="59"/>
      <c r="LYJ674" s="60"/>
      <c r="LYK674" s="94"/>
      <c r="LYL674" s="59"/>
      <c r="LYM674" s="60"/>
      <c r="LYN674" s="94"/>
      <c r="LYO674" s="59"/>
      <c r="LYP674" s="60"/>
      <c r="LYQ674" s="94"/>
      <c r="LYR674" s="59"/>
      <c r="LYS674" s="60"/>
      <c r="LYT674" s="94"/>
      <c r="LYU674" s="59"/>
      <c r="LYV674" s="60"/>
      <c r="LYW674" s="94"/>
      <c r="LYX674" s="59"/>
      <c r="LYY674" s="60"/>
      <c r="LYZ674" s="94"/>
      <c r="LZA674" s="59"/>
      <c r="LZB674" s="60"/>
      <c r="LZC674" s="94"/>
      <c r="LZD674" s="59"/>
      <c r="LZE674" s="60"/>
      <c r="LZF674" s="94"/>
      <c r="LZG674" s="59"/>
      <c r="LZH674" s="60"/>
      <c r="LZI674" s="94"/>
      <c r="LZJ674" s="59"/>
      <c r="LZK674" s="60"/>
      <c r="LZL674" s="94"/>
      <c r="LZM674" s="59"/>
      <c r="LZN674" s="60"/>
      <c r="LZO674" s="94"/>
      <c r="LZP674" s="59"/>
      <c r="LZQ674" s="60"/>
      <c r="LZR674" s="94"/>
      <c r="LZS674" s="59"/>
      <c r="LZT674" s="60"/>
      <c r="LZU674" s="94"/>
      <c r="LZV674" s="59"/>
      <c r="LZW674" s="60"/>
      <c r="LZX674" s="94"/>
      <c r="LZY674" s="59"/>
      <c r="LZZ674" s="60"/>
      <c r="MAA674" s="94"/>
      <c r="MAB674" s="59"/>
      <c r="MAC674" s="60"/>
      <c r="MAD674" s="94"/>
      <c r="MAE674" s="59"/>
      <c r="MAF674" s="60"/>
      <c r="MAG674" s="94"/>
      <c r="MAH674" s="59"/>
      <c r="MAI674" s="60"/>
      <c r="MAJ674" s="94"/>
      <c r="MAK674" s="59"/>
      <c r="MAL674" s="60"/>
      <c r="MAM674" s="94"/>
      <c r="MAN674" s="59"/>
      <c r="MAO674" s="60"/>
      <c r="MAP674" s="94"/>
      <c r="MAQ674" s="59"/>
      <c r="MAR674" s="60"/>
      <c r="MAS674" s="94"/>
      <c r="MAT674" s="59"/>
      <c r="MAU674" s="60"/>
      <c r="MAV674" s="94"/>
      <c r="MAW674" s="59"/>
      <c r="MAX674" s="60"/>
      <c r="MAY674" s="94"/>
      <c r="MAZ674" s="59"/>
      <c r="MBA674" s="60"/>
      <c r="MBB674" s="94"/>
      <c r="MBC674" s="59"/>
      <c r="MBD674" s="60"/>
      <c r="MBE674" s="94"/>
      <c r="MBF674" s="59"/>
      <c r="MBG674" s="60"/>
      <c r="MBH674" s="94"/>
      <c r="MBI674" s="59"/>
      <c r="MBJ674" s="60"/>
      <c r="MBK674" s="94"/>
      <c r="MBL674" s="59"/>
      <c r="MBM674" s="60"/>
      <c r="MBN674" s="94"/>
      <c r="MBO674" s="59"/>
      <c r="MBP674" s="60"/>
      <c r="MBQ674" s="94"/>
      <c r="MBR674" s="59"/>
      <c r="MBS674" s="60"/>
      <c r="MBT674" s="94"/>
      <c r="MBU674" s="59"/>
      <c r="MBV674" s="60"/>
      <c r="MBW674" s="94"/>
      <c r="MBX674" s="59"/>
      <c r="MBY674" s="60"/>
      <c r="MBZ674" s="94"/>
      <c r="MCA674" s="59"/>
      <c r="MCB674" s="60"/>
      <c r="MCC674" s="94"/>
      <c r="MCD674" s="59"/>
      <c r="MCE674" s="60"/>
      <c r="MCF674" s="94"/>
      <c r="MCG674" s="59"/>
      <c r="MCH674" s="60"/>
      <c r="MCI674" s="94"/>
      <c r="MCJ674" s="59"/>
      <c r="MCK674" s="60"/>
      <c r="MCL674" s="94"/>
      <c r="MCM674" s="59"/>
      <c r="MCN674" s="60"/>
      <c r="MCO674" s="94"/>
      <c r="MCP674" s="59"/>
      <c r="MCQ674" s="60"/>
      <c r="MCR674" s="94"/>
      <c r="MCS674" s="59"/>
      <c r="MCT674" s="60"/>
      <c r="MCU674" s="94"/>
      <c r="MCV674" s="59"/>
      <c r="MCW674" s="60"/>
      <c r="MCX674" s="94"/>
      <c r="MCY674" s="59"/>
      <c r="MCZ674" s="60"/>
      <c r="MDA674" s="94"/>
      <c r="MDB674" s="59"/>
      <c r="MDC674" s="60"/>
      <c r="MDD674" s="94"/>
      <c r="MDE674" s="59"/>
      <c r="MDF674" s="60"/>
      <c r="MDG674" s="94"/>
      <c r="MDH674" s="59"/>
      <c r="MDI674" s="60"/>
      <c r="MDJ674" s="94"/>
      <c r="MDK674" s="59"/>
      <c r="MDL674" s="60"/>
      <c r="MDM674" s="94"/>
      <c r="MDN674" s="59"/>
      <c r="MDO674" s="60"/>
      <c r="MDP674" s="94"/>
      <c r="MDQ674" s="59"/>
      <c r="MDR674" s="60"/>
      <c r="MDS674" s="94"/>
      <c r="MDT674" s="59"/>
      <c r="MDU674" s="60"/>
      <c r="MDV674" s="94"/>
      <c r="MDW674" s="59"/>
      <c r="MDX674" s="60"/>
      <c r="MDY674" s="94"/>
      <c r="MDZ674" s="59"/>
      <c r="MEA674" s="60"/>
      <c r="MEB674" s="94"/>
      <c r="MEC674" s="59"/>
      <c r="MED674" s="60"/>
      <c r="MEE674" s="94"/>
      <c r="MEF674" s="59"/>
      <c r="MEG674" s="60"/>
      <c r="MEH674" s="94"/>
      <c r="MEI674" s="59"/>
      <c r="MEJ674" s="60"/>
      <c r="MEK674" s="94"/>
      <c r="MEL674" s="59"/>
      <c r="MEM674" s="60"/>
      <c r="MEN674" s="94"/>
      <c r="MEO674" s="59"/>
      <c r="MEP674" s="60"/>
      <c r="MEQ674" s="94"/>
      <c r="MER674" s="59"/>
      <c r="MES674" s="60"/>
      <c r="MET674" s="94"/>
      <c r="MEU674" s="59"/>
      <c r="MEV674" s="60"/>
      <c r="MEW674" s="94"/>
      <c r="MEX674" s="59"/>
      <c r="MEY674" s="60"/>
      <c r="MEZ674" s="94"/>
      <c r="MFA674" s="59"/>
      <c r="MFB674" s="60"/>
      <c r="MFC674" s="94"/>
      <c r="MFD674" s="59"/>
      <c r="MFE674" s="60"/>
      <c r="MFF674" s="94"/>
      <c r="MFG674" s="59"/>
      <c r="MFH674" s="60"/>
      <c r="MFI674" s="94"/>
      <c r="MFJ674" s="59"/>
      <c r="MFK674" s="60"/>
      <c r="MFL674" s="94"/>
      <c r="MFM674" s="59"/>
      <c r="MFN674" s="60"/>
      <c r="MFO674" s="94"/>
      <c r="MFP674" s="59"/>
      <c r="MFQ674" s="60"/>
      <c r="MFR674" s="94"/>
      <c r="MFS674" s="59"/>
      <c r="MFT674" s="60"/>
      <c r="MFU674" s="94"/>
      <c r="MFV674" s="59"/>
      <c r="MFW674" s="60"/>
      <c r="MFX674" s="94"/>
      <c r="MFY674" s="59"/>
      <c r="MFZ674" s="60"/>
      <c r="MGA674" s="94"/>
      <c r="MGB674" s="59"/>
      <c r="MGC674" s="60"/>
      <c r="MGD674" s="94"/>
      <c r="MGE674" s="59"/>
      <c r="MGF674" s="60"/>
      <c r="MGG674" s="94"/>
      <c r="MGH674" s="59"/>
      <c r="MGI674" s="60"/>
      <c r="MGJ674" s="94"/>
      <c r="MGK674" s="59"/>
      <c r="MGL674" s="60"/>
      <c r="MGM674" s="94"/>
      <c r="MGN674" s="59"/>
      <c r="MGO674" s="60"/>
      <c r="MGP674" s="94"/>
      <c r="MGQ674" s="59"/>
      <c r="MGR674" s="60"/>
      <c r="MGS674" s="94"/>
      <c r="MGT674" s="59"/>
      <c r="MGU674" s="60"/>
      <c r="MGV674" s="94"/>
      <c r="MGW674" s="59"/>
      <c r="MGX674" s="60"/>
      <c r="MGY674" s="94"/>
      <c r="MGZ674" s="59"/>
      <c r="MHA674" s="60"/>
      <c r="MHB674" s="94"/>
      <c r="MHC674" s="59"/>
      <c r="MHD674" s="60"/>
      <c r="MHE674" s="94"/>
      <c r="MHF674" s="59"/>
      <c r="MHG674" s="60"/>
      <c r="MHH674" s="94"/>
      <c r="MHI674" s="59"/>
      <c r="MHJ674" s="60"/>
      <c r="MHK674" s="94"/>
      <c r="MHL674" s="59"/>
      <c r="MHM674" s="60"/>
      <c r="MHN674" s="94"/>
      <c r="MHO674" s="59"/>
      <c r="MHP674" s="60"/>
      <c r="MHQ674" s="94"/>
      <c r="MHR674" s="59"/>
      <c r="MHS674" s="60"/>
      <c r="MHT674" s="94"/>
      <c r="MHU674" s="59"/>
      <c r="MHV674" s="60"/>
      <c r="MHW674" s="94"/>
      <c r="MHX674" s="59"/>
      <c r="MHY674" s="60"/>
      <c r="MHZ674" s="94"/>
      <c r="MIA674" s="59"/>
      <c r="MIB674" s="60"/>
      <c r="MIC674" s="94"/>
      <c r="MID674" s="59"/>
      <c r="MIE674" s="60"/>
      <c r="MIF674" s="94"/>
      <c r="MIG674" s="59"/>
      <c r="MIH674" s="60"/>
      <c r="MII674" s="94"/>
      <c r="MIJ674" s="59"/>
      <c r="MIK674" s="60"/>
      <c r="MIL674" s="94"/>
      <c r="MIM674" s="59"/>
      <c r="MIN674" s="60"/>
      <c r="MIO674" s="94"/>
      <c r="MIP674" s="59"/>
      <c r="MIQ674" s="60"/>
      <c r="MIR674" s="94"/>
      <c r="MIS674" s="59"/>
      <c r="MIT674" s="60"/>
      <c r="MIU674" s="94"/>
      <c r="MIV674" s="59"/>
      <c r="MIW674" s="60"/>
      <c r="MIX674" s="94"/>
      <c r="MIY674" s="59"/>
      <c r="MIZ674" s="60"/>
      <c r="MJA674" s="94"/>
      <c r="MJB674" s="59"/>
      <c r="MJC674" s="60"/>
      <c r="MJD674" s="94"/>
      <c r="MJE674" s="59"/>
      <c r="MJF674" s="60"/>
      <c r="MJG674" s="94"/>
      <c r="MJH674" s="59"/>
      <c r="MJI674" s="60"/>
      <c r="MJJ674" s="94"/>
      <c r="MJK674" s="59"/>
      <c r="MJL674" s="60"/>
      <c r="MJM674" s="94"/>
      <c r="MJN674" s="59"/>
      <c r="MJO674" s="60"/>
      <c r="MJP674" s="94"/>
      <c r="MJQ674" s="59"/>
      <c r="MJR674" s="60"/>
      <c r="MJS674" s="94"/>
      <c r="MJT674" s="59"/>
      <c r="MJU674" s="60"/>
      <c r="MJV674" s="94"/>
      <c r="MJW674" s="59"/>
      <c r="MJX674" s="60"/>
      <c r="MJY674" s="94"/>
      <c r="MJZ674" s="59"/>
      <c r="MKA674" s="60"/>
      <c r="MKB674" s="94"/>
      <c r="MKC674" s="59"/>
      <c r="MKD674" s="60"/>
      <c r="MKE674" s="94"/>
      <c r="MKF674" s="59"/>
      <c r="MKG674" s="60"/>
      <c r="MKH674" s="94"/>
      <c r="MKI674" s="59"/>
      <c r="MKJ674" s="60"/>
      <c r="MKK674" s="94"/>
      <c r="MKL674" s="59"/>
      <c r="MKM674" s="60"/>
      <c r="MKN674" s="94"/>
      <c r="MKO674" s="59"/>
      <c r="MKP674" s="60"/>
      <c r="MKQ674" s="94"/>
      <c r="MKR674" s="59"/>
      <c r="MKS674" s="60"/>
      <c r="MKT674" s="94"/>
      <c r="MKU674" s="59"/>
      <c r="MKV674" s="60"/>
      <c r="MKW674" s="94"/>
      <c r="MKX674" s="59"/>
      <c r="MKY674" s="60"/>
      <c r="MKZ674" s="94"/>
      <c r="MLA674" s="59"/>
      <c r="MLB674" s="60"/>
      <c r="MLC674" s="94"/>
      <c r="MLD674" s="59"/>
      <c r="MLE674" s="60"/>
      <c r="MLF674" s="94"/>
      <c r="MLG674" s="59"/>
      <c r="MLH674" s="60"/>
      <c r="MLI674" s="94"/>
      <c r="MLJ674" s="59"/>
      <c r="MLK674" s="60"/>
      <c r="MLL674" s="94"/>
      <c r="MLM674" s="59"/>
      <c r="MLN674" s="60"/>
      <c r="MLO674" s="94"/>
      <c r="MLP674" s="59"/>
      <c r="MLQ674" s="60"/>
      <c r="MLR674" s="94"/>
      <c r="MLS674" s="59"/>
      <c r="MLT674" s="60"/>
      <c r="MLU674" s="94"/>
      <c r="MLV674" s="59"/>
      <c r="MLW674" s="60"/>
      <c r="MLX674" s="94"/>
      <c r="MLY674" s="59"/>
      <c r="MLZ674" s="60"/>
      <c r="MMA674" s="94"/>
      <c r="MMB674" s="59"/>
      <c r="MMC674" s="60"/>
      <c r="MMD674" s="94"/>
      <c r="MME674" s="59"/>
      <c r="MMF674" s="60"/>
      <c r="MMG674" s="94"/>
      <c r="MMH674" s="59"/>
      <c r="MMI674" s="60"/>
      <c r="MMJ674" s="94"/>
      <c r="MMK674" s="59"/>
      <c r="MML674" s="60"/>
      <c r="MMM674" s="94"/>
      <c r="MMN674" s="59"/>
      <c r="MMO674" s="60"/>
      <c r="MMP674" s="94"/>
      <c r="MMQ674" s="59"/>
      <c r="MMR674" s="60"/>
      <c r="MMS674" s="94"/>
      <c r="MMT674" s="59"/>
      <c r="MMU674" s="60"/>
      <c r="MMV674" s="94"/>
      <c r="MMW674" s="59"/>
      <c r="MMX674" s="60"/>
      <c r="MMY674" s="94"/>
      <c r="MMZ674" s="59"/>
      <c r="MNA674" s="60"/>
      <c r="MNB674" s="94"/>
      <c r="MNC674" s="59"/>
      <c r="MND674" s="60"/>
      <c r="MNE674" s="94"/>
      <c r="MNF674" s="59"/>
      <c r="MNG674" s="60"/>
      <c r="MNH674" s="94"/>
      <c r="MNI674" s="59"/>
      <c r="MNJ674" s="60"/>
      <c r="MNK674" s="94"/>
      <c r="MNL674" s="59"/>
      <c r="MNM674" s="60"/>
      <c r="MNN674" s="94"/>
      <c r="MNO674" s="59"/>
      <c r="MNP674" s="60"/>
      <c r="MNQ674" s="94"/>
      <c r="MNR674" s="59"/>
      <c r="MNS674" s="60"/>
      <c r="MNT674" s="94"/>
      <c r="MNU674" s="59"/>
      <c r="MNV674" s="60"/>
      <c r="MNW674" s="94"/>
      <c r="MNX674" s="59"/>
      <c r="MNY674" s="60"/>
      <c r="MNZ674" s="94"/>
      <c r="MOA674" s="59"/>
      <c r="MOB674" s="60"/>
      <c r="MOC674" s="94"/>
      <c r="MOD674" s="59"/>
      <c r="MOE674" s="60"/>
      <c r="MOF674" s="94"/>
      <c r="MOG674" s="59"/>
      <c r="MOH674" s="60"/>
      <c r="MOI674" s="94"/>
      <c r="MOJ674" s="59"/>
      <c r="MOK674" s="60"/>
      <c r="MOL674" s="94"/>
      <c r="MOM674" s="59"/>
      <c r="MON674" s="60"/>
      <c r="MOO674" s="94"/>
      <c r="MOP674" s="59"/>
      <c r="MOQ674" s="60"/>
      <c r="MOR674" s="94"/>
      <c r="MOS674" s="59"/>
      <c r="MOT674" s="60"/>
      <c r="MOU674" s="94"/>
      <c r="MOV674" s="59"/>
      <c r="MOW674" s="60"/>
      <c r="MOX674" s="94"/>
      <c r="MOY674" s="59"/>
      <c r="MOZ674" s="60"/>
      <c r="MPA674" s="94"/>
      <c r="MPB674" s="59"/>
      <c r="MPC674" s="60"/>
      <c r="MPD674" s="94"/>
      <c r="MPE674" s="59"/>
      <c r="MPF674" s="60"/>
      <c r="MPG674" s="94"/>
      <c r="MPH674" s="59"/>
      <c r="MPI674" s="60"/>
      <c r="MPJ674" s="94"/>
      <c r="MPK674" s="59"/>
      <c r="MPL674" s="60"/>
      <c r="MPM674" s="94"/>
      <c r="MPN674" s="59"/>
      <c r="MPO674" s="60"/>
      <c r="MPP674" s="94"/>
      <c r="MPQ674" s="59"/>
      <c r="MPR674" s="60"/>
      <c r="MPS674" s="94"/>
      <c r="MPT674" s="59"/>
      <c r="MPU674" s="60"/>
      <c r="MPV674" s="94"/>
      <c r="MPW674" s="59"/>
      <c r="MPX674" s="60"/>
      <c r="MPY674" s="94"/>
      <c r="MPZ674" s="59"/>
      <c r="MQA674" s="60"/>
      <c r="MQB674" s="94"/>
      <c r="MQC674" s="59"/>
      <c r="MQD674" s="60"/>
      <c r="MQE674" s="94"/>
      <c r="MQF674" s="59"/>
      <c r="MQG674" s="60"/>
      <c r="MQH674" s="94"/>
      <c r="MQI674" s="59"/>
      <c r="MQJ674" s="60"/>
      <c r="MQK674" s="94"/>
      <c r="MQL674" s="59"/>
      <c r="MQM674" s="60"/>
      <c r="MQN674" s="94"/>
      <c r="MQO674" s="59"/>
      <c r="MQP674" s="60"/>
      <c r="MQQ674" s="94"/>
      <c r="MQR674" s="59"/>
      <c r="MQS674" s="60"/>
      <c r="MQT674" s="94"/>
      <c r="MQU674" s="59"/>
      <c r="MQV674" s="60"/>
      <c r="MQW674" s="94"/>
      <c r="MQX674" s="59"/>
      <c r="MQY674" s="60"/>
      <c r="MQZ674" s="94"/>
      <c r="MRA674" s="59"/>
      <c r="MRB674" s="60"/>
      <c r="MRC674" s="94"/>
      <c r="MRD674" s="59"/>
      <c r="MRE674" s="60"/>
      <c r="MRF674" s="94"/>
      <c r="MRG674" s="59"/>
      <c r="MRH674" s="60"/>
      <c r="MRI674" s="94"/>
      <c r="MRJ674" s="59"/>
      <c r="MRK674" s="60"/>
      <c r="MRL674" s="94"/>
      <c r="MRM674" s="59"/>
      <c r="MRN674" s="60"/>
      <c r="MRO674" s="94"/>
      <c r="MRP674" s="59"/>
      <c r="MRQ674" s="60"/>
      <c r="MRR674" s="94"/>
      <c r="MRS674" s="59"/>
      <c r="MRT674" s="60"/>
      <c r="MRU674" s="94"/>
      <c r="MRV674" s="59"/>
      <c r="MRW674" s="60"/>
      <c r="MRX674" s="94"/>
      <c r="MRY674" s="59"/>
      <c r="MRZ674" s="60"/>
      <c r="MSA674" s="94"/>
      <c r="MSB674" s="59"/>
      <c r="MSC674" s="60"/>
      <c r="MSD674" s="94"/>
      <c r="MSE674" s="59"/>
      <c r="MSF674" s="60"/>
      <c r="MSG674" s="94"/>
      <c r="MSH674" s="59"/>
      <c r="MSI674" s="60"/>
      <c r="MSJ674" s="94"/>
      <c r="MSK674" s="59"/>
      <c r="MSL674" s="60"/>
      <c r="MSM674" s="94"/>
      <c r="MSN674" s="59"/>
      <c r="MSO674" s="60"/>
      <c r="MSP674" s="94"/>
      <c r="MSQ674" s="59"/>
      <c r="MSR674" s="60"/>
      <c r="MSS674" s="94"/>
      <c r="MST674" s="59"/>
      <c r="MSU674" s="60"/>
      <c r="MSV674" s="94"/>
      <c r="MSW674" s="59"/>
      <c r="MSX674" s="60"/>
      <c r="MSY674" s="94"/>
      <c r="MSZ674" s="59"/>
      <c r="MTA674" s="60"/>
      <c r="MTB674" s="94"/>
      <c r="MTC674" s="59"/>
      <c r="MTD674" s="60"/>
      <c r="MTE674" s="94"/>
      <c r="MTF674" s="59"/>
      <c r="MTG674" s="60"/>
      <c r="MTH674" s="94"/>
      <c r="MTI674" s="59"/>
      <c r="MTJ674" s="60"/>
      <c r="MTK674" s="94"/>
      <c r="MTL674" s="59"/>
      <c r="MTM674" s="60"/>
      <c r="MTN674" s="94"/>
      <c r="MTO674" s="59"/>
      <c r="MTP674" s="60"/>
      <c r="MTQ674" s="94"/>
      <c r="MTR674" s="59"/>
      <c r="MTS674" s="60"/>
      <c r="MTT674" s="94"/>
      <c r="MTU674" s="59"/>
      <c r="MTV674" s="60"/>
      <c r="MTW674" s="94"/>
      <c r="MTX674" s="59"/>
      <c r="MTY674" s="60"/>
      <c r="MTZ674" s="94"/>
      <c r="MUA674" s="59"/>
      <c r="MUB674" s="60"/>
      <c r="MUC674" s="94"/>
      <c r="MUD674" s="59"/>
      <c r="MUE674" s="60"/>
      <c r="MUF674" s="94"/>
      <c r="MUG674" s="59"/>
      <c r="MUH674" s="60"/>
      <c r="MUI674" s="94"/>
      <c r="MUJ674" s="59"/>
      <c r="MUK674" s="60"/>
      <c r="MUL674" s="94"/>
      <c r="MUM674" s="59"/>
      <c r="MUN674" s="60"/>
      <c r="MUO674" s="94"/>
      <c r="MUP674" s="59"/>
      <c r="MUQ674" s="60"/>
      <c r="MUR674" s="94"/>
      <c r="MUS674" s="59"/>
      <c r="MUT674" s="60"/>
      <c r="MUU674" s="94"/>
      <c r="MUV674" s="59"/>
      <c r="MUW674" s="60"/>
      <c r="MUX674" s="94"/>
      <c r="MUY674" s="59"/>
      <c r="MUZ674" s="60"/>
      <c r="MVA674" s="94"/>
      <c r="MVB674" s="59"/>
      <c r="MVC674" s="60"/>
      <c r="MVD674" s="94"/>
      <c r="MVE674" s="59"/>
      <c r="MVF674" s="60"/>
      <c r="MVG674" s="94"/>
      <c r="MVH674" s="59"/>
      <c r="MVI674" s="60"/>
      <c r="MVJ674" s="94"/>
      <c r="MVK674" s="59"/>
      <c r="MVL674" s="60"/>
      <c r="MVM674" s="94"/>
      <c r="MVN674" s="59"/>
      <c r="MVO674" s="60"/>
      <c r="MVP674" s="94"/>
      <c r="MVQ674" s="59"/>
      <c r="MVR674" s="60"/>
      <c r="MVS674" s="94"/>
      <c r="MVT674" s="59"/>
      <c r="MVU674" s="60"/>
      <c r="MVV674" s="94"/>
      <c r="MVW674" s="59"/>
      <c r="MVX674" s="60"/>
      <c r="MVY674" s="94"/>
      <c r="MVZ674" s="59"/>
      <c r="MWA674" s="60"/>
      <c r="MWB674" s="94"/>
      <c r="MWC674" s="59"/>
      <c r="MWD674" s="60"/>
      <c r="MWE674" s="94"/>
      <c r="MWF674" s="59"/>
      <c r="MWG674" s="60"/>
      <c r="MWH674" s="94"/>
      <c r="MWI674" s="59"/>
      <c r="MWJ674" s="60"/>
      <c r="MWK674" s="94"/>
      <c r="MWL674" s="59"/>
      <c r="MWM674" s="60"/>
      <c r="MWN674" s="94"/>
      <c r="MWO674" s="59"/>
      <c r="MWP674" s="60"/>
      <c r="MWQ674" s="94"/>
      <c r="MWR674" s="59"/>
      <c r="MWS674" s="60"/>
      <c r="MWT674" s="94"/>
      <c r="MWU674" s="59"/>
      <c r="MWV674" s="60"/>
      <c r="MWW674" s="94"/>
      <c r="MWX674" s="59"/>
      <c r="MWY674" s="60"/>
      <c r="MWZ674" s="94"/>
      <c r="MXA674" s="59"/>
      <c r="MXB674" s="60"/>
      <c r="MXC674" s="94"/>
      <c r="MXD674" s="59"/>
      <c r="MXE674" s="60"/>
      <c r="MXF674" s="94"/>
      <c r="MXG674" s="59"/>
      <c r="MXH674" s="60"/>
      <c r="MXI674" s="94"/>
      <c r="MXJ674" s="59"/>
      <c r="MXK674" s="60"/>
      <c r="MXL674" s="94"/>
      <c r="MXM674" s="59"/>
      <c r="MXN674" s="60"/>
      <c r="MXO674" s="94"/>
      <c r="MXP674" s="59"/>
      <c r="MXQ674" s="60"/>
      <c r="MXR674" s="94"/>
      <c r="MXS674" s="59"/>
      <c r="MXT674" s="60"/>
      <c r="MXU674" s="94"/>
      <c r="MXV674" s="59"/>
      <c r="MXW674" s="60"/>
      <c r="MXX674" s="94"/>
      <c r="MXY674" s="59"/>
      <c r="MXZ674" s="60"/>
      <c r="MYA674" s="94"/>
      <c r="MYB674" s="59"/>
      <c r="MYC674" s="60"/>
      <c r="MYD674" s="94"/>
      <c r="MYE674" s="59"/>
      <c r="MYF674" s="60"/>
      <c r="MYG674" s="94"/>
      <c r="MYH674" s="59"/>
      <c r="MYI674" s="60"/>
      <c r="MYJ674" s="94"/>
      <c r="MYK674" s="59"/>
      <c r="MYL674" s="60"/>
      <c r="MYM674" s="94"/>
      <c r="MYN674" s="59"/>
      <c r="MYO674" s="60"/>
      <c r="MYP674" s="94"/>
      <c r="MYQ674" s="59"/>
      <c r="MYR674" s="60"/>
      <c r="MYS674" s="94"/>
      <c r="MYT674" s="59"/>
      <c r="MYU674" s="60"/>
      <c r="MYV674" s="94"/>
      <c r="MYW674" s="59"/>
      <c r="MYX674" s="60"/>
      <c r="MYY674" s="94"/>
      <c r="MYZ674" s="59"/>
      <c r="MZA674" s="60"/>
      <c r="MZB674" s="94"/>
      <c r="MZC674" s="59"/>
      <c r="MZD674" s="60"/>
      <c r="MZE674" s="94"/>
      <c r="MZF674" s="59"/>
      <c r="MZG674" s="60"/>
      <c r="MZH674" s="94"/>
      <c r="MZI674" s="59"/>
      <c r="MZJ674" s="60"/>
      <c r="MZK674" s="94"/>
      <c r="MZL674" s="59"/>
      <c r="MZM674" s="60"/>
      <c r="MZN674" s="94"/>
      <c r="MZO674" s="59"/>
      <c r="MZP674" s="60"/>
      <c r="MZQ674" s="94"/>
      <c r="MZR674" s="59"/>
      <c r="MZS674" s="60"/>
      <c r="MZT674" s="94"/>
      <c r="MZU674" s="59"/>
      <c r="MZV674" s="60"/>
      <c r="MZW674" s="94"/>
      <c r="MZX674" s="59"/>
      <c r="MZY674" s="60"/>
      <c r="MZZ674" s="94"/>
      <c r="NAA674" s="59"/>
      <c r="NAB674" s="60"/>
      <c r="NAC674" s="94"/>
      <c r="NAD674" s="59"/>
      <c r="NAE674" s="60"/>
      <c r="NAF674" s="94"/>
      <c r="NAG674" s="59"/>
      <c r="NAH674" s="60"/>
      <c r="NAI674" s="94"/>
      <c r="NAJ674" s="59"/>
      <c r="NAK674" s="60"/>
      <c r="NAL674" s="94"/>
      <c r="NAM674" s="59"/>
      <c r="NAN674" s="60"/>
      <c r="NAO674" s="94"/>
      <c r="NAP674" s="59"/>
      <c r="NAQ674" s="60"/>
      <c r="NAR674" s="94"/>
      <c r="NAS674" s="59"/>
      <c r="NAT674" s="60"/>
      <c r="NAU674" s="94"/>
      <c r="NAV674" s="59"/>
      <c r="NAW674" s="60"/>
      <c r="NAX674" s="94"/>
      <c r="NAY674" s="59"/>
      <c r="NAZ674" s="60"/>
      <c r="NBA674" s="94"/>
      <c r="NBB674" s="59"/>
      <c r="NBC674" s="60"/>
      <c r="NBD674" s="94"/>
      <c r="NBE674" s="59"/>
      <c r="NBF674" s="60"/>
      <c r="NBG674" s="94"/>
      <c r="NBH674" s="59"/>
      <c r="NBI674" s="60"/>
      <c r="NBJ674" s="94"/>
      <c r="NBK674" s="59"/>
      <c r="NBL674" s="60"/>
      <c r="NBM674" s="94"/>
      <c r="NBN674" s="59"/>
      <c r="NBO674" s="60"/>
      <c r="NBP674" s="94"/>
      <c r="NBQ674" s="59"/>
      <c r="NBR674" s="60"/>
      <c r="NBS674" s="94"/>
      <c r="NBT674" s="59"/>
      <c r="NBU674" s="60"/>
      <c r="NBV674" s="94"/>
      <c r="NBW674" s="59"/>
      <c r="NBX674" s="60"/>
      <c r="NBY674" s="94"/>
      <c r="NBZ674" s="59"/>
      <c r="NCA674" s="60"/>
      <c r="NCB674" s="94"/>
      <c r="NCC674" s="59"/>
      <c r="NCD674" s="60"/>
      <c r="NCE674" s="94"/>
      <c r="NCF674" s="59"/>
      <c r="NCG674" s="60"/>
      <c r="NCH674" s="94"/>
      <c r="NCI674" s="59"/>
      <c r="NCJ674" s="60"/>
      <c r="NCK674" s="94"/>
      <c r="NCL674" s="59"/>
      <c r="NCM674" s="60"/>
      <c r="NCN674" s="94"/>
      <c r="NCO674" s="59"/>
      <c r="NCP674" s="60"/>
      <c r="NCQ674" s="94"/>
      <c r="NCR674" s="59"/>
      <c r="NCS674" s="60"/>
      <c r="NCT674" s="94"/>
      <c r="NCU674" s="59"/>
      <c r="NCV674" s="60"/>
      <c r="NCW674" s="94"/>
      <c r="NCX674" s="59"/>
      <c r="NCY674" s="60"/>
      <c r="NCZ674" s="94"/>
      <c r="NDA674" s="59"/>
      <c r="NDB674" s="60"/>
      <c r="NDC674" s="94"/>
      <c r="NDD674" s="59"/>
      <c r="NDE674" s="60"/>
      <c r="NDF674" s="94"/>
      <c r="NDG674" s="59"/>
      <c r="NDH674" s="60"/>
      <c r="NDI674" s="94"/>
      <c r="NDJ674" s="59"/>
      <c r="NDK674" s="60"/>
      <c r="NDL674" s="94"/>
      <c r="NDM674" s="59"/>
      <c r="NDN674" s="60"/>
      <c r="NDO674" s="94"/>
      <c r="NDP674" s="59"/>
      <c r="NDQ674" s="60"/>
      <c r="NDR674" s="94"/>
      <c r="NDS674" s="59"/>
      <c r="NDT674" s="60"/>
      <c r="NDU674" s="94"/>
      <c r="NDV674" s="59"/>
      <c r="NDW674" s="60"/>
      <c r="NDX674" s="94"/>
      <c r="NDY674" s="59"/>
      <c r="NDZ674" s="60"/>
      <c r="NEA674" s="94"/>
      <c r="NEB674" s="59"/>
      <c r="NEC674" s="60"/>
      <c r="NED674" s="94"/>
      <c r="NEE674" s="59"/>
      <c r="NEF674" s="60"/>
      <c r="NEG674" s="94"/>
      <c r="NEH674" s="59"/>
      <c r="NEI674" s="60"/>
      <c r="NEJ674" s="94"/>
      <c r="NEK674" s="59"/>
      <c r="NEL674" s="60"/>
      <c r="NEM674" s="94"/>
      <c r="NEN674" s="59"/>
      <c r="NEO674" s="60"/>
      <c r="NEP674" s="94"/>
      <c r="NEQ674" s="59"/>
      <c r="NER674" s="60"/>
      <c r="NES674" s="94"/>
      <c r="NET674" s="59"/>
      <c r="NEU674" s="60"/>
      <c r="NEV674" s="94"/>
      <c r="NEW674" s="59"/>
      <c r="NEX674" s="60"/>
      <c r="NEY674" s="94"/>
      <c r="NEZ674" s="59"/>
      <c r="NFA674" s="60"/>
      <c r="NFB674" s="94"/>
      <c r="NFC674" s="59"/>
      <c r="NFD674" s="60"/>
      <c r="NFE674" s="94"/>
      <c r="NFF674" s="59"/>
      <c r="NFG674" s="60"/>
      <c r="NFH674" s="94"/>
      <c r="NFI674" s="59"/>
      <c r="NFJ674" s="60"/>
      <c r="NFK674" s="94"/>
      <c r="NFL674" s="59"/>
      <c r="NFM674" s="60"/>
      <c r="NFN674" s="94"/>
      <c r="NFO674" s="59"/>
      <c r="NFP674" s="60"/>
      <c r="NFQ674" s="94"/>
      <c r="NFR674" s="59"/>
      <c r="NFS674" s="60"/>
      <c r="NFT674" s="94"/>
      <c r="NFU674" s="59"/>
      <c r="NFV674" s="60"/>
      <c r="NFW674" s="94"/>
      <c r="NFX674" s="59"/>
      <c r="NFY674" s="60"/>
      <c r="NFZ674" s="94"/>
      <c r="NGA674" s="59"/>
      <c r="NGB674" s="60"/>
      <c r="NGC674" s="94"/>
      <c r="NGD674" s="59"/>
      <c r="NGE674" s="60"/>
      <c r="NGF674" s="94"/>
      <c r="NGG674" s="59"/>
      <c r="NGH674" s="60"/>
      <c r="NGI674" s="94"/>
      <c r="NGJ674" s="59"/>
      <c r="NGK674" s="60"/>
      <c r="NGL674" s="94"/>
      <c r="NGM674" s="59"/>
      <c r="NGN674" s="60"/>
      <c r="NGO674" s="94"/>
      <c r="NGP674" s="59"/>
      <c r="NGQ674" s="60"/>
      <c r="NGR674" s="94"/>
      <c r="NGS674" s="59"/>
      <c r="NGT674" s="60"/>
      <c r="NGU674" s="94"/>
      <c r="NGV674" s="59"/>
      <c r="NGW674" s="60"/>
      <c r="NGX674" s="94"/>
      <c r="NGY674" s="59"/>
      <c r="NGZ674" s="60"/>
      <c r="NHA674" s="94"/>
      <c r="NHB674" s="59"/>
      <c r="NHC674" s="60"/>
      <c r="NHD674" s="94"/>
      <c r="NHE674" s="59"/>
      <c r="NHF674" s="60"/>
      <c r="NHG674" s="94"/>
      <c r="NHH674" s="59"/>
      <c r="NHI674" s="60"/>
      <c r="NHJ674" s="94"/>
      <c r="NHK674" s="59"/>
      <c r="NHL674" s="60"/>
      <c r="NHM674" s="94"/>
      <c r="NHN674" s="59"/>
      <c r="NHO674" s="60"/>
      <c r="NHP674" s="94"/>
      <c r="NHQ674" s="59"/>
      <c r="NHR674" s="60"/>
      <c r="NHS674" s="94"/>
      <c r="NHT674" s="59"/>
      <c r="NHU674" s="60"/>
      <c r="NHV674" s="94"/>
      <c r="NHW674" s="59"/>
      <c r="NHX674" s="60"/>
      <c r="NHY674" s="94"/>
      <c r="NHZ674" s="59"/>
      <c r="NIA674" s="60"/>
      <c r="NIB674" s="94"/>
      <c r="NIC674" s="59"/>
      <c r="NID674" s="60"/>
      <c r="NIE674" s="94"/>
      <c r="NIF674" s="59"/>
      <c r="NIG674" s="60"/>
      <c r="NIH674" s="94"/>
      <c r="NII674" s="59"/>
      <c r="NIJ674" s="60"/>
      <c r="NIK674" s="94"/>
      <c r="NIL674" s="59"/>
      <c r="NIM674" s="60"/>
      <c r="NIN674" s="94"/>
      <c r="NIO674" s="59"/>
      <c r="NIP674" s="60"/>
      <c r="NIQ674" s="94"/>
      <c r="NIR674" s="59"/>
      <c r="NIS674" s="60"/>
      <c r="NIT674" s="94"/>
      <c r="NIU674" s="59"/>
      <c r="NIV674" s="60"/>
      <c r="NIW674" s="94"/>
      <c r="NIX674" s="59"/>
      <c r="NIY674" s="60"/>
      <c r="NIZ674" s="94"/>
      <c r="NJA674" s="59"/>
      <c r="NJB674" s="60"/>
      <c r="NJC674" s="94"/>
      <c r="NJD674" s="59"/>
      <c r="NJE674" s="60"/>
      <c r="NJF674" s="94"/>
      <c r="NJG674" s="59"/>
      <c r="NJH674" s="60"/>
      <c r="NJI674" s="94"/>
      <c r="NJJ674" s="59"/>
      <c r="NJK674" s="60"/>
      <c r="NJL674" s="94"/>
      <c r="NJM674" s="59"/>
      <c r="NJN674" s="60"/>
      <c r="NJO674" s="94"/>
      <c r="NJP674" s="59"/>
      <c r="NJQ674" s="60"/>
      <c r="NJR674" s="94"/>
      <c r="NJS674" s="59"/>
      <c r="NJT674" s="60"/>
      <c r="NJU674" s="94"/>
      <c r="NJV674" s="59"/>
      <c r="NJW674" s="60"/>
      <c r="NJX674" s="94"/>
      <c r="NJY674" s="59"/>
      <c r="NJZ674" s="60"/>
      <c r="NKA674" s="94"/>
      <c r="NKB674" s="59"/>
      <c r="NKC674" s="60"/>
      <c r="NKD674" s="94"/>
      <c r="NKE674" s="59"/>
      <c r="NKF674" s="60"/>
      <c r="NKG674" s="94"/>
      <c r="NKH674" s="59"/>
      <c r="NKI674" s="60"/>
      <c r="NKJ674" s="94"/>
      <c r="NKK674" s="59"/>
      <c r="NKL674" s="60"/>
      <c r="NKM674" s="94"/>
      <c r="NKN674" s="59"/>
      <c r="NKO674" s="60"/>
      <c r="NKP674" s="94"/>
      <c r="NKQ674" s="59"/>
      <c r="NKR674" s="60"/>
      <c r="NKS674" s="94"/>
      <c r="NKT674" s="59"/>
      <c r="NKU674" s="60"/>
      <c r="NKV674" s="94"/>
      <c r="NKW674" s="59"/>
      <c r="NKX674" s="60"/>
      <c r="NKY674" s="94"/>
      <c r="NKZ674" s="59"/>
      <c r="NLA674" s="60"/>
      <c r="NLB674" s="94"/>
      <c r="NLC674" s="59"/>
      <c r="NLD674" s="60"/>
      <c r="NLE674" s="94"/>
      <c r="NLF674" s="59"/>
      <c r="NLG674" s="60"/>
      <c r="NLH674" s="94"/>
      <c r="NLI674" s="59"/>
      <c r="NLJ674" s="60"/>
      <c r="NLK674" s="94"/>
      <c r="NLL674" s="59"/>
      <c r="NLM674" s="60"/>
      <c r="NLN674" s="94"/>
      <c r="NLO674" s="59"/>
      <c r="NLP674" s="60"/>
      <c r="NLQ674" s="94"/>
      <c r="NLR674" s="59"/>
      <c r="NLS674" s="60"/>
      <c r="NLT674" s="94"/>
      <c r="NLU674" s="59"/>
      <c r="NLV674" s="60"/>
      <c r="NLW674" s="94"/>
      <c r="NLX674" s="59"/>
      <c r="NLY674" s="60"/>
      <c r="NLZ674" s="94"/>
      <c r="NMA674" s="59"/>
      <c r="NMB674" s="60"/>
      <c r="NMC674" s="94"/>
      <c r="NMD674" s="59"/>
      <c r="NME674" s="60"/>
      <c r="NMF674" s="94"/>
      <c r="NMG674" s="59"/>
      <c r="NMH674" s="60"/>
      <c r="NMI674" s="94"/>
      <c r="NMJ674" s="59"/>
      <c r="NMK674" s="60"/>
      <c r="NML674" s="94"/>
      <c r="NMM674" s="59"/>
      <c r="NMN674" s="60"/>
      <c r="NMO674" s="94"/>
      <c r="NMP674" s="59"/>
      <c r="NMQ674" s="60"/>
      <c r="NMR674" s="94"/>
      <c r="NMS674" s="59"/>
      <c r="NMT674" s="60"/>
      <c r="NMU674" s="94"/>
      <c r="NMV674" s="59"/>
      <c r="NMW674" s="60"/>
      <c r="NMX674" s="94"/>
      <c r="NMY674" s="59"/>
      <c r="NMZ674" s="60"/>
      <c r="NNA674" s="94"/>
      <c r="NNB674" s="59"/>
      <c r="NNC674" s="60"/>
      <c r="NND674" s="94"/>
      <c r="NNE674" s="59"/>
      <c r="NNF674" s="60"/>
      <c r="NNG674" s="94"/>
      <c r="NNH674" s="59"/>
      <c r="NNI674" s="60"/>
      <c r="NNJ674" s="94"/>
      <c r="NNK674" s="59"/>
      <c r="NNL674" s="60"/>
      <c r="NNM674" s="94"/>
      <c r="NNN674" s="59"/>
      <c r="NNO674" s="60"/>
      <c r="NNP674" s="94"/>
      <c r="NNQ674" s="59"/>
      <c r="NNR674" s="60"/>
      <c r="NNS674" s="94"/>
      <c r="NNT674" s="59"/>
      <c r="NNU674" s="60"/>
      <c r="NNV674" s="94"/>
      <c r="NNW674" s="59"/>
      <c r="NNX674" s="60"/>
      <c r="NNY674" s="94"/>
      <c r="NNZ674" s="59"/>
      <c r="NOA674" s="60"/>
      <c r="NOB674" s="94"/>
      <c r="NOC674" s="59"/>
      <c r="NOD674" s="60"/>
      <c r="NOE674" s="94"/>
      <c r="NOF674" s="59"/>
      <c r="NOG674" s="60"/>
      <c r="NOH674" s="94"/>
      <c r="NOI674" s="59"/>
      <c r="NOJ674" s="60"/>
      <c r="NOK674" s="94"/>
      <c r="NOL674" s="59"/>
      <c r="NOM674" s="60"/>
      <c r="NON674" s="94"/>
      <c r="NOO674" s="59"/>
      <c r="NOP674" s="60"/>
      <c r="NOQ674" s="94"/>
      <c r="NOR674" s="59"/>
      <c r="NOS674" s="60"/>
      <c r="NOT674" s="94"/>
      <c r="NOU674" s="59"/>
      <c r="NOV674" s="60"/>
      <c r="NOW674" s="94"/>
      <c r="NOX674" s="59"/>
      <c r="NOY674" s="60"/>
      <c r="NOZ674" s="94"/>
      <c r="NPA674" s="59"/>
      <c r="NPB674" s="60"/>
      <c r="NPC674" s="94"/>
      <c r="NPD674" s="59"/>
      <c r="NPE674" s="60"/>
      <c r="NPF674" s="94"/>
      <c r="NPG674" s="59"/>
      <c r="NPH674" s="60"/>
      <c r="NPI674" s="94"/>
      <c r="NPJ674" s="59"/>
      <c r="NPK674" s="60"/>
      <c r="NPL674" s="94"/>
      <c r="NPM674" s="59"/>
      <c r="NPN674" s="60"/>
      <c r="NPO674" s="94"/>
      <c r="NPP674" s="59"/>
      <c r="NPQ674" s="60"/>
      <c r="NPR674" s="94"/>
      <c r="NPS674" s="59"/>
      <c r="NPT674" s="60"/>
      <c r="NPU674" s="94"/>
      <c r="NPV674" s="59"/>
      <c r="NPW674" s="60"/>
      <c r="NPX674" s="94"/>
      <c r="NPY674" s="59"/>
      <c r="NPZ674" s="60"/>
      <c r="NQA674" s="94"/>
      <c r="NQB674" s="59"/>
      <c r="NQC674" s="60"/>
      <c r="NQD674" s="94"/>
      <c r="NQE674" s="59"/>
      <c r="NQF674" s="60"/>
      <c r="NQG674" s="94"/>
      <c r="NQH674" s="59"/>
      <c r="NQI674" s="60"/>
      <c r="NQJ674" s="94"/>
      <c r="NQK674" s="59"/>
      <c r="NQL674" s="60"/>
      <c r="NQM674" s="94"/>
      <c r="NQN674" s="59"/>
      <c r="NQO674" s="60"/>
      <c r="NQP674" s="94"/>
      <c r="NQQ674" s="59"/>
      <c r="NQR674" s="60"/>
      <c r="NQS674" s="94"/>
      <c r="NQT674" s="59"/>
      <c r="NQU674" s="60"/>
      <c r="NQV674" s="94"/>
      <c r="NQW674" s="59"/>
      <c r="NQX674" s="60"/>
      <c r="NQY674" s="94"/>
      <c r="NQZ674" s="59"/>
      <c r="NRA674" s="60"/>
      <c r="NRB674" s="94"/>
      <c r="NRC674" s="59"/>
      <c r="NRD674" s="60"/>
      <c r="NRE674" s="94"/>
      <c r="NRF674" s="59"/>
      <c r="NRG674" s="60"/>
      <c r="NRH674" s="94"/>
      <c r="NRI674" s="59"/>
      <c r="NRJ674" s="60"/>
      <c r="NRK674" s="94"/>
      <c r="NRL674" s="59"/>
      <c r="NRM674" s="60"/>
      <c r="NRN674" s="94"/>
      <c r="NRO674" s="59"/>
      <c r="NRP674" s="60"/>
      <c r="NRQ674" s="94"/>
      <c r="NRR674" s="59"/>
      <c r="NRS674" s="60"/>
      <c r="NRT674" s="94"/>
      <c r="NRU674" s="59"/>
      <c r="NRV674" s="60"/>
      <c r="NRW674" s="94"/>
      <c r="NRX674" s="59"/>
      <c r="NRY674" s="60"/>
      <c r="NRZ674" s="94"/>
      <c r="NSA674" s="59"/>
      <c r="NSB674" s="60"/>
      <c r="NSC674" s="94"/>
      <c r="NSD674" s="59"/>
      <c r="NSE674" s="60"/>
      <c r="NSF674" s="94"/>
      <c r="NSG674" s="59"/>
      <c r="NSH674" s="60"/>
      <c r="NSI674" s="94"/>
      <c r="NSJ674" s="59"/>
      <c r="NSK674" s="60"/>
      <c r="NSL674" s="94"/>
      <c r="NSM674" s="59"/>
      <c r="NSN674" s="60"/>
      <c r="NSO674" s="94"/>
      <c r="NSP674" s="59"/>
      <c r="NSQ674" s="60"/>
      <c r="NSR674" s="94"/>
      <c r="NSS674" s="59"/>
      <c r="NST674" s="60"/>
      <c r="NSU674" s="94"/>
      <c r="NSV674" s="59"/>
      <c r="NSW674" s="60"/>
      <c r="NSX674" s="94"/>
      <c r="NSY674" s="59"/>
      <c r="NSZ674" s="60"/>
      <c r="NTA674" s="94"/>
      <c r="NTB674" s="59"/>
      <c r="NTC674" s="60"/>
      <c r="NTD674" s="94"/>
      <c r="NTE674" s="59"/>
      <c r="NTF674" s="60"/>
      <c r="NTG674" s="94"/>
      <c r="NTH674" s="59"/>
      <c r="NTI674" s="60"/>
      <c r="NTJ674" s="94"/>
      <c r="NTK674" s="59"/>
      <c r="NTL674" s="60"/>
      <c r="NTM674" s="94"/>
      <c r="NTN674" s="59"/>
      <c r="NTO674" s="60"/>
      <c r="NTP674" s="94"/>
      <c r="NTQ674" s="59"/>
      <c r="NTR674" s="60"/>
      <c r="NTS674" s="94"/>
      <c r="NTT674" s="59"/>
      <c r="NTU674" s="60"/>
      <c r="NTV674" s="94"/>
      <c r="NTW674" s="59"/>
      <c r="NTX674" s="60"/>
      <c r="NTY674" s="94"/>
      <c r="NTZ674" s="59"/>
      <c r="NUA674" s="60"/>
      <c r="NUB674" s="94"/>
      <c r="NUC674" s="59"/>
      <c r="NUD674" s="60"/>
      <c r="NUE674" s="94"/>
      <c r="NUF674" s="59"/>
      <c r="NUG674" s="60"/>
      <c r="NUH674" s="94"/>
      <c r="NUI674" s="59"/>
      <c r="NUJ674" s="60"/>
      <c r="NUK674" s="94"/>
      <c r="NUL674" s="59"/>
      <c r="NUM674" s="60"/>
      <c r="NUN674" s="94"/>
      <c r="NUO674" s="59"/>
      <c r="NUP674" s="60"/>
      <c r="NUQ674" s="94"/>
      <c r="NUR674" s="59"/>
      <c r="NUS674" s="60"/>
      <c r="NUT674" s="94"/>
      <c r="NUU674" s="59"/>
      <c r="NUV674" s="60"/>
      <c r="NUW674" s="94"/>
      <c r="NUX674" s="59"/>
      <c r="NUY674" s="60"/>
      <c r="NUZ674" s="94"/>
      <c r="NVA674" s="59"/>
      <c r="NVB674" s="60"/>
      <c r="NVC674" s="94"/>
      <c r="NVD674" s="59"/>
      <c r="NVE674" s="60"/>
      <c r="NVF674" s="94"/>
      <c r="NVG674" s="59"/>
      <c r="NVH674" s="60"/>
      <c r="NVI674" s="94"/>
      <c r="NVJ674" s="59"/>
      <c r="NVK674" s="60"/>
      <c r="NVL674" s="94"/>
      <c r="NVM674" s="59"/>
      <c r="NVN674" s="60"/>
      <c r="NVO674" s="94"/>
      <c r="NVP674" s="59"/>
      <c r="NVQ674" s="60"/>
      <c r="NVR674" s="94"/>
      <c r="NVS674" s="59"/>
      <c r="NVT674" s="60"/>
      <c r="NVU674" s="94"/>
      <c r="NVV674" s="59"/>
      <c r="NVW674" s="60"/>
      <c r="NVX674" s="94"/>
      <c r="NVY674" s="59"/>
      <c r="NVZ674" s="60"/>
      <c r="NWA674" s="94"/>
      <c r="NWB674" s="59"/>
      <c r="NWC674" s="60"/>
      <c r="NWD674" s="94"/>
      <c r="NWE674" s="59"/>
      <c r="NWF674" s="60"/>
      <c r="NWG674" s="94"/>
      <c r="NWH674" s="59"/>
      <c r="NWI674" s="60"/>
      <c r="NWJ674" s="94"/>
      <c r="NWK674" s="59"/>
      <c r="NWL674" s="60"/>
      <c r="NWM674" s="94"/>
      <c r="NWN674" s="59"/>
      <c r="NWO674" s="60"/>
      <c r="NWP674" s="94"/>
      <c r="NWQ674" s="59"/>
      <c r="NWR674" s="60"/>
      <c r="NWS674" s="94"/>
      <c r="NWT674" s="59"/>
      <c r="NWU674" s="60"/>
      <c r="NWV674" s="94"/>
      <c r="NWW674" s="59"/>
      <c r="NWX674" s="60"/>
      <c r="NWY674" s="94"/>
      <c r="NWZ674" s="59"/>
      <c r="NXA674" s="60"/>
      <c r="NXB674" s="94"/>
      <c r="NXC674" s="59"/>
      <c r="NXD674" s="60"/>
      <c r="NXE674" s="94"/>
      <c r="NXF674" s="59"/>
      <c r="NXG674" s="60"/>
      <c r="NXH674" s="94"/>
      <c r="NXI674" s="59"/>
      <c r="NXJ674" s="60"/>
      <c r="NXK674" s="94"/>
      <c r="NXL674" s="59"/>
      <c r="NXM674" s="60"/>
      <c r="NXN674" s="94"/>
      <c r="NXO674" s="59"/>
      <c r="NXP674" s="60"/>
      <c r="NXQ674" s="94"/>
      <c r="NXR674" s="59"/>
      <c r="NXS674" s="60"/>
      <c r="NXT674" s="94"/>
      <c r="NXU674" s="59"/>
      <c r="NXV674" s="60"/>
      <c r="NXW674" s="94"/>
      <c r="NXX674" s="59"/>
      <c r="NXY674" s="60"/>
      <c r="NXZ674" s="94"/>
      <c r="NYA674" s="59"/>
      <c r="NYB674" s="60"/>
      <c r="NYC674" s="94"/>
      <c r="NYD674" s="59"/>
      <c r="NYE674" s="60"/>
      <c r="NYF674" s="94"/>
      <c r="NYG674" s="59"/>
      <c r="NYH674" s="60"/>
      <c r="NYI674" s="94"/>
      <c r="NYJ674" s="59"/>
      <c r="NYK674" s="60"/>
      <c r="NYL674" s="94"/>
      <c r="NYM674" s="59"/>
      <c r="NYN674" s="60"/>
      <c r="NYO674" s="94"/>
      <c r="NYP674" s="59"/>
      <c r="NYQ674" s="60"/>
      <c r="NYR674" s="94"/>
      <c r="NYS674" s="59"/>
      <c r="NYT674" s="60"/>
      <c r="NYU674" s="94"/>
      <c r="NYV674" s="59"/>
      <c r="NYW674" s="60"/>
      <c r="NYX674" s="94"/>
      <c r="NYY674" s="59"/>
      <c r="NYZ674" s="60"/>
      <c r="NZA674" s="94"/>
      <c r="NZB674" s="59"/>
      <c r="NZC674" s="60"/>
      <c r="NZD674" s="94"/>
      <c r="NZE674" s="59"/>
      <c r="NZF674" s="60"/>
      <c r="NZG674" s="94"/>
      <c r="NZH674" s="59"/>
      <c r="NZI674" s="60"/>
      <c r="NZJ674" s="94"/>
      <c r="NZK674" s="59"/>
      <c r="NZL674" s="60"/>
      <c r="NZM674" s="94"/>
      <c r="NZN674" s="59"/>
      <c r="NZO674" s="60"/>
      <c r="NZP674" s="94"/>
      <c r="NZQ674" s="59"/>
      <c r="NZR674" s="60"/>
      <c r="NZS674" s="94"/>
      <c r="NZT674" s="59"/>
      <c r="NZU674" s="60"/>
      <c r="NZV674" s="94"/>
      <c r="NZW674" s="59"/>
      <c r="NZX674" s="60"/>
      <c r="NZY674" s="94"/>
      <c r="NZZ674" s="59"/>
      <c r="OAA674" s="60"/>
      <c r="OAB674" s="94"/>
      <c r="OAC674" s="59"/>
      <c r="OAD674" s="60"/>
      <c r="OAE674" s="94"/>
      <c r="OAF674" s="59"/>
      <c r="OAG674" s="60"/>
      <c r="OAH674" s="94"/>
      <c r="OAI674" s="59"/>
      <c r="OAJ674" s="60"/>
      <c r="OAK674" s="94"/>
      <c r="OAL674" s="59"/>
      <c r="OAM674" s="60"/>
      <c r="OAN674" s="94"/>
      <c r="OAO674" s="59"/>
      <c r="OAP674" s="60"/>
      <c r="OAQ674" s="94"/>
      <c r="OAR674" s="59"/>
      <c r="OAS674" s="60"/>
      <c r="OAT674" s="94"/>
      <c r="OAU674" s="59"/>
      <c r="OAV674" s="60"/>
      <c r="OAW674" s="94"/>
      <c r="OAX674" s="59"/>
      <c r="OAY674" s="60"/>
      <c r="OAZ674" s="94"/>
      <c r="OBA674" s="59"/>
      <c r="OBB674" s="60"/>
      <c r="OBC674" s="94"/>
      <c r="OBD674" s="59"/>
      <c r="OBE674" s="60"/>
      <c r="OBF674" s="94"/>
      <c r="OBG674" s="59"/>
      <c r="OBH674" s="60"/>
      <c r="OBI674" s="94"/>
      <c r="OBJ674" s="59"/>
      <c r="OBK674" s="60"/>
      <c r="OBL674" s="94"/>
      <c r="OBM674" s="59"/>
      <c r="OBN674" s="60"/>
      <c r="OBO674" s="94"/>
      <c r="OBP674" s="59"/>
      <c r="OBQ674" s="60"/>
      <c r="OBR674" s="94"/>
      <c r="OBS674" s="59"/>
      <c r="OBT674" s="60"/>
      <c r="OBU674" s="94"/>
      <c r="OBV674" s="59"/>
      <c r="OBW674" s="60"/>
      <c r="OBX674" s="94"/>
      <c r="OBY674" s="59"/>
      <c r="OBZ674" s="60"/>
      <c r="OCA674" s="94"/>
      <c r="OCB674" s="59"/>
      <c r="OCC674" s="60"/>
      <c r="OCD674" s="94"/>
      <c r="OCE674" s="59"/>
      <c r="OCF674" s="60"/>
      <c r="OCG674" s="94"/>
      <c r="OCH674" s="59"/>
      <c r="OCI674" s="60"/>
      <c r="OCJ674" s="94"/>
      <c r="OCK674" s="59"/>
      <c r="OCL674" s="60"/>
      <c r="OCM674" s="94"/>
      <c r="OCN674" s="59"/>
      <c r="OCO674" s="60"/>
      <c r="OCP674" s="94"/>
      <c r="OCQ674" s="59"/>
      <c r="OCR674" s="60"/>
      <c r="OCS674" s="94"/>
      <c r="OCT674" s="59"/>
      <c r="OCU674" s="60"/>
      <c r="OCV674" s="94"/>
      <c r="OCW674" s="59"/>
      <c r="OCX674" s="60"/>
      <c r="OCY674" s="94"/>
      <c r="OCZ674" s="59"/>
      <c r="ODA674" s="60"/>
      <c r="ODB674" s="94"/>
      <c r="ODC674" s="59"/>
      <c r="ODD674" s="60"/>
      <c r="ODE674" s="94"/>
      <c r="ODF674" s="59"/>
      <c r="ODG674" s="60"/>
      <c r="ODH674" s="94"/>
      <c r="ODI674" s="59"/>
      <c r="ODJ674" s="60"/>
      <c r="ODK674" s="94"/>
      <c r="ODL674" s="59"/>
      <c r="ODM674" s="60"/>
      <c r="ODN674" s="94"/>
      <c r="ODO674" s="59"/>
      <c r="ODP674" s="60"/>
      <c r="ODQ674" s="94"/>
      <c r="ODR674" s="59"/>
      <c r="ODS674" s="60"/>
      <c r="ODT674" s="94"/>
      <c r="ODU674" s="59"/>
      <c r="ODV674" s="60"/>
      <c r="ODW674" s="94"/>
      <c r="ODX674" s="59"/>
      <c r="ODY674" s="60"/>
      <c r="ODZ674" s="94"/>
      <c r="OEA674" s="59"/>
      <c r="OEB674" s="60"/>
      <c r="OEC674" s="94"/>
      <c r="OED674" s="59"/>
      <c r="OEE674" s="60"/>
      <c r="OEF674" s="94"/>
      <c r="OEG674" s="59"/>
      <c r="OEH674" s="60"/>
      <c r="OEI674" s="94"/>
      <c r="OEJ674" s="59"/>
      <c r="OEK674" s="60"/>
      <c r="OEL674" s="94"/>
      <c r="OEM674" s="59"/>
      <c r="OEN674" s="60"/>
      <c r="OEO674" s="94"/>
      <c r="OEP674" s="59"/>
      <c r="OEQ674" s="60"/>
      <c r="OER674" s="94"/>
      <c r="OES674" s="59"/>
      <c r="OET674" s="60"/>
      <c r="OEU674" s="94"/>
      <c r="OEV674" s="59"/>
      <c r="OEW674" s="60"/>
      <c r="OEX674" s="94"/>
      <c r="OEY674" s="59"/>
      <c r="OEZ674" s="60"/>
      <c r="OFA674" s="94"/>
      <c r="OFB674" s="59"/>
      <c r="OFC674" s="60"/>
      <c r="OFD674" s="94"/>
      <c r="OFE674" s="59"/>
      <c r="OFF674" s="60"/>
      <c r="OFG674" s="94"/>
      <c r="OFH674" s="59"/>
      <c r="OFI674" s="60"/>
      <c r="OFJ674" s="94"/>
      <c r="OFK674" s="59"/>
      <c r="OFL674" s="60"/>
      <c r="OFM674" s="94"/>
      <c r="OFN674" s="59"/>
      <c r="OFO674" s="60"/>
      <c r="OFP674" s="94"/>
      <c r="OFQ674" s="59"/>
      <c r="OFR674" s="60"/>
      <c r="OFS674" s="94"/>
      <c r="OFT674" s="59"/>
      <c r="OFU674" s="60"/>
      <c r="OFV674" s="94"/>
      <c r="OFW674" s="59"/>
      <c r="OFX674" s="60"/>
      <c r="OFY674" s="94"/>
      <c r="OFZ674" s="59"/>
      <c r="OGA674" s="60"/>
      <c r="OGB674" s="94"/>
      <c r="OGC674" s="59"/>
      <c r="OGD674" s="60"/>
      <c r="OGE674" s="94"/>
      <c r="OGF674" s="59"/>
      <c r="OGG674" s="60"/>
      <c r="OGH674" s="94"/>
      <c r="OGI674" s="59"/>
      <c r="OGJ674" s="60"/>
      <c r="OGK674" s="94"/>
      <c r="OGL674" s="59"/>
      <c r="OGM674" s="60"/>
      <c r="OGN674" s="94"/>
      <c r="OGO674" s="59"/>
      <c r="OGP674" s="60"/>
      <c r="OGQ674" s="94"/>
      <c r="OGR674" s="59"/>
      <c r="OGS674" s="60"/>
      <c r="OGT674" s="94"/>
      <c r="OGU674" s="59"/>
      <c r="OGV674" s="60"/>
      <c r="OGW674" s="94"/>
      <c r="OGX674" s="59"/>
      <c r="OGY674" s="60"/>
      <c r="OGZ674" s="94"/>
      <c r="OHA674" s="59"/>
      <c r="OHB674" s="60"/>
      <c r="OHC674" s="94"/>
      <c r="OHD674" s="59"/>
      <c r="OHE674" s="60"/>
      <c r="OHF674" s="94"/>
      <c r="OHG674" s="59"/>
      <c r="OHH674" s="60"/>
      <c r="OHI674" s="94"/>
      <c r="OHJ674" s="59"/>
      <c r="OHK674" s="60"/>
      <c r="OHL674" s="94"/>
      <c r="OHM674" s="59"/>
      <c r="OHN674" s="60"/>
      <c r="OHO674" s="94"/>
      <c r="OHP674" s="59"/>
      <c r="OHQ674" s="60"/>
      <c r="OHR674" s="94"/>
      <c r="OHS674" s="59"/>
      <c r="OHT674" s="60"/>
      <c r="OHU674" s="94"/>
      <c r="OHV674" s="59"/>
      <c r="OHW674" s="60"/>
      <c r="OHX674" s="94"/>
      <c r="OHY674" s="59"/>
      <c r="OHZ674" s="60"/>
      <c r="OIA674" s="94"/>
      <c r="OIB674" s="59"/>
      <c r="OIC674" s="60"/>
      <c r="OID674" s="94"/>
      <c r="OIE674" s="59"/>
      <c r="OIF674" s="60"/>
      <c r="OIG674" s="94"/>
      <c r="OIH674" s="59"/>
      <c r="OII674" s="60"/>
      <c r="OIJ674" s="94"/>
      <c r="OIK674" s="59"/>
      <c r="OIL674" s="60"/>
      <c r="OIM674" s="94"/>
      <c r="OIN674" s="59"/>
      <c r="OIO674" s="60"/>
      <c r="OIP674" s="94"/>
      <c r="OIQ674" s="59"/>
      <c r="OIR674" s="60"/>
      <c r="OIS674" s="94"/>
      <c r="OIT674" s="59"/>
      <c r="OIU674" s="60"/>
      <c r="OIV674" s="94"/>
      <c r="OIW674" s="59"/>
      <c r="OIX674" s="60"/>
      <c r="OIY674" s="94"/>
      <c r="OIZ674" s="59"/>
      <c r="OJA674" s="60"/>
      <c r="OJB674" s="94"/>
      <c r="OJC674" s="59"/>
      <c r="OJD674" s="60"/>
      <c r="OJE674" s="94"/>
      <c r="OJF674" s="59"/>
      <c r="OJG674" s="60"/>
      <c r="OJH674" s="94"/>
      <c r="OJI674" s="59"/>
      <c r="OJJ674" s="60"/>
      <c r="OJK674" s="94"/>
      <c r="OJL674" s="59"/>
      <c r="OJM674" s="60"/>
      <c r="OJN674" s="94"/>
      <c r="OJO674" s="59"/>
      <c r="OJP674" s="60"/>
      <c r="OJQ674" s="94"/>
      <c r="OJR674" s="59"/>
      <c r="OJS674" s="60"/>
      <c r="OJT674" s="94"/>
      <c r="OJU674" s="59"/>
      <c r="OJV674" s="60"/>
      <c r="OJW674" s="94"/>
      <c r="OJX674" s="59"/>
      <c r="OJY674" s="60"/>
      <c r="OJZ674" s="94"/>
      <c r="OKA674" s="59"/>
      <c r="OKB674" s="60"/>
      <c r="OKC674" s="94"/>
      <c r="OKD674" s="59"/>
      <c r="OKE674" s="60"/>
      <c r="OKF674" s="94"/>
      <c r="OKG674" s="59"/>
      <c r="OKH674" s="60"/>
      <c r="OKI674" s="94"/>
      <c r="OKJ674" s="59"/>
      <c r="OKK674" s="60"/>
      <c r="OKL674" s="94"/>
      <c r="OKM674" s="59"/>
      <c r="OKN674" s="60"/>
      <c r="OKO674" s="94"/>
      <c r="OKP674" s="59"/>
      <c r="OKQ674" s="60"/>
      <c r="OKR674" s="94"/>
      <c r="OKS674" s="59"/>
      <c r="OKT674" s="60"/>
      <c r="OKU674" s="94"/>
      <c r="OKV674" s="59"/>
      <c r="OKW674" s="60"/>
      <c r="OKX674" s="94"/>
      <c r="OKY674" s="59"/>
      <c r="OKZ674" s="60"/>
      <c r="OLA674" s="94"/>
      <c r="OLB674" s="59"/>
      <c r="OLC674" s="60"/>
      <c r="OLD674" s="94"/>
      <c r="OLE674" s="59"/>
      <c r="OLF674" s="60"/>
      <c r="OLG674" s="94"/>
      <c r="OLH674" s="59"/>
      <c r="OLI674" s="60"/>
      <c r="OLJ674" s="94"/>
      <c r="OLK674" s="59"/>
      <c r="OLL674" s="60"/>
      <c r="OLM674" s="94"/>
      <c r="OLN674" s="59"/>
      <c r="OLO674" s="60"/>
      <c r="OLP674" s="94"/>
      <c r="OLQ674" s="59"/>
      <c r="OLR674" s="60"/>
      <c r="OLS674" s="94"/>
      <c r="OLT674" s="59"/>
      <c r="OLU674" s="60"/>
      <c r="OLV674" s="94"/>
      <c r="OLW674" s="59"/>
      <c r="OLX674" s="60"/>
      <c r="OLY674" s="94"/>
      <c r="OLZ674" s="59"/>
      <c r="OMA674" s="60"/>
      <c r="OMB674" s="94"/>
      <c r="OMC674" s="59"/>
      <c r="OMD674" s="60"/>
      <c r="OME674" s="94"/>
      <c r="OMF674" s="59"/>
      <c r="OMG674" s="60"/>
      <c r="OMH674" s="94"/>
      <c r="OMI674" s="59"/>
      <c r="OMJ674" s="60"/>
      <c r="OMK674" s="94"/>
      <c r="OML674" s="59"/>
      <c r="OMM674" s="60"/>
      <c r="OMN674" s="94"/>
      <c r="OMO674" s="59"/>
      <c r="OMP674" s="60"/>
      <c r="OMQ674" s="94"/>
      <c r="OMR674" s="59"/>
      <c r="OMS674" s="60"/>
      <c r="OMT674" s="94"/>
      <c r="OMU674" s="59"/>
      <c r="OMV674" s="60"/>
      <c r="OMW674" s="94"/>
      <c r="OMX674" s="59"/>
      <c r="OMY674" s="60"/>
      <c r="OMZ674" s="94"/>
      <c r="ONA674" s="59"/>
      <c r="ONB674" s="60"/>
      <c r="ONC674" s="94"/>
      <c r="OND674" s="59"/>
      <c r="ONE674" s="60"/>
      <c r="ONF674" s="94"/>
      <c r="ONG674" s="59"/>
      <c r="ONH674" s="60"/>
      <c r="ONI674" s="94"/>
      <c r="ONJ674" s="59"/>
      <c r="ONK674" s="60"/>
      <c r="ONL674" s="94"/>
      <c r="ONM674" s="59"/>
      <c r="ONN674" s="60"/>
      <c r="ONO674" s="94"/>
      <c r="ONP674" s="59"/>
      <c r="ONQ674" s="60"/>
      <c r="ONR674" s="94"/>
      <c r="ONS674" s="59"/>
      <c r="ONT674" s="60"/>
      <c r="ONU674" s="94"/>
      <c r="ONV674" s="59"/>
      <c r="ONW674" s="60"/>
      <c r="ONX674" s="94"/>
      <c r="ONY674" s="59"/>
      <c r="ONZ674" s="60"/>
      <c r="OOA674" s="94"/>
      <c r="OOB674" s="59"/>
      <c r="OOC674" s="60"/>
      <c r="OOD674" s="94"/>
      <c r="OOE674" s="59"/>
      <c r="OOF674" s="60"/>
      <c r="OOG674" s="94"/>
      <c r="OOH674" s="59"/>
      <c r="OOI674" s="60"/>
      <c r="OOJ674" s="94"/>
      <c r="OOK674" s="59"/>
      <c r="OOL674" s="60"/>
      <c r="OOM674" s="94"/>
      <c r="OON674" s="59"/>
      <c r="OOO674" s="60"/>
      <c r="OOP674" s="94"/>
      <c r="OOQ674" s="59"/>
      <c r="OOR674" s="60"/>
      <c r="OOS674" s="94"/>
      <c r="OOT674" s="59"/>
      <c r="OOU674" s="60"/>
      <c r="OOV674" s="94"/>
      <c r="OOW674" s="59"/>
      <c r="OOX674" s="60"/>
      <c r="OOY674" s="94"/>
      <c r="OOZ674" s="59"/>
      <c r="OPA674" s="60"/>
      <c r="OPB674" s="94"/>
      <c r="OPC674" s="59"/>
      <c r="OPD674" s="60"/>
      <c r="OPE674" s="94"/>
      <c r="OPF674" s="59"/>
      <c r="OPG674" s="60"/>
      <c r="OPH674" s="94"/>
      <c r="OPI674" s="59"/>
      <c r="OPJ674" s="60"/>
      <c r="OPK674" s="94"/>
      <c r="OPL674" s="59"/>
      <c r="OPM674" s="60"/>
      <c r="OPN674" s="94"/>
      <c r="OPO674" s="59"/>
      <c r="OPP674" s="60"/>
      <c r="OPQ674" s="94"/>
      <c r="OPR674" s="59"/>
      <c r="OPS674" s="60"/>
      <c r="OPT674" s="94"/>
      <c r="OPU674" s="59"/>
      <c r="OPV674" s="60"/>
      <c r="OPW674" s="94"/>
      <c r="OPX674" s="59"/>
      <c r="OPY674" s="60"/>
      <c r="OPZ674" s="94"/>
      <c r="OQA674" s="59"/>
      <c r="OQB674" s="60"/>
      <c r="OQC674" s="94"/>
      <c r="OQD674" s="59"/>
      <c r="OQE674" s="60"/>
      <c r="OQF674" s="94"/>
      <c r="OQG674" s="59"/>
      <c r="OQH674" s="60"/>
      <c r="OQI674" s="94"/>
      <c r="OQJ674" s="59"/>
      <c r="OQK674" s="60"/>
      <c r="OQL674" s="94"/>
      <c r="OQM674" s="59"/>
      <c r="OQN674" s="60"/>
      <c r="OQO674" s="94"/>
      <c r="OQP674" s="59"/>
      <c r="OQQ674" s="60"/>
      <c r="OQR674" s="94"/>
      <c r="OQS674" s="59"/>
      <c r="OQT674" s="60"/>
      <c r="OQU674" s="94"/>
      <c r="OQV674" s="59"/>
      <c r="OQW674" s="60"/>
      <c r="OQX674" s="94"/>
      <c r="OQY674" s="59"/>
      <c r="OQZ674" s="60"/>
      <c r="ORA674" s="94"/>
      <c r="ORB674" s="59"/>
      <c r="ORC674" s="60"/>
      <c r="ORD674" s="94"/>
      <c r="ORE674" s="59"/>
      <c r="ORF674" s="60"/>
      <c r="ORG674" s="94"/>
      <c r="ORH674" s="59"/>
      <c r="ORI674" s="60"/>
      <c r="ORJ674" s="94"/>
      <c r="ORK674" s="59"/>
      <c r="ORL674" s="60"/>
      <c r="ORM674" s="94"/>
      <c r="ORN674" s="59"/>
      <c r="ORO674" s="60"/>
      <c r="ORP674" s="94"/>
      <c r="ORQ674" s="59"/>
      <c r="ORR674" s="60"/>
      <c r="ORS674" s="94"/>
      <c r="ORT674" s="59"/>
      <c r="ORU674" s="60"/>
      <c r="ORV674" s="94"/>
      <c r="ORW674" s="59"/>
      <c r="ORX674" s="60"/>
      <c r="ORY674" s="94"/>
      <c r="ORZ674" s="59"/>
      <c r="OSA674" s="60"/>
      <c r="OSB674" s="94"/>
      <c r="OSC674" s="59"/>
      <c r="OSD674" s="60"/>
      <c r="OSE674" s="94"/>
      <c r="OSF674" s="59"/>
      <c r="OSG674" s="60"/>
      <c r="OSH674" s="94"/>
      <c r="OSI674" s="59"/>
      <c r="OSJ674" s="60"/>
      <c r="OSK674" s="94"/>
      <c r="OSL674" s="59"/>
      <c r="OSM674" s="60"/>
      <c r="OSN674" s="94"/>
      <c r="OSO674" s="59"/>
      <c r="OSP674" s="60"/>
      <c r="OSQ674" s="94"/>
      <c r="OSR674" s="59"/>
      <c r="OSS674" s="60"/>
      <c r="OST674" s="94"/>
      <c r="OSU674" s="59"/>
      <c r="OSV674" s="60"/>
      <c r="OSW674" s="94"/>
      <c r="OSX674" s="59"/>
      <c r="OSY674" s="60"/>
      <c r="OSZ674" s="94"/>
      <c r="OTA674" s="59"/>
      <c r="OTB674" s="60"/>
      <c r="OTC674" s="94"/>
      <c r="OTD674" s="59"/>
      <c r="OTE674" s="60"/>
      <c r="OTF674" s="94"/>
      <c r="OTG674" s="59"/>
      <c r="OTH674" s="60"/>
      <c r="OTI674" s="94"/>
      <c r="OTJ674" s="59"/>
      <c r="OTK674" s="60"/>
      <c r="OTL674" s="94"/>
      <c r="OTM674" s="59"/>
      <c r="OTN674" s="60"/>
      <c r="OTO674" s="94"/>
      <c r="OTP674" s="59"/>
      <c r="OTQ674" s="60"/>
      <c r="OTR674" s="94"/>
      <c r="OTS674" s="59"/>
      <c r="OTT674" s="60"/>
      <c r="OTU674" s="94"/>
      <c r="OTV674" s="59"/>
      <c r="OTW674" s="60"/>
      <c r="OTX674" s="94"/>
      <c r="OTY674" s="59"/>
      <c r="OTZ674" s="60"/>
      <c r="OUA674" s="94"/>
      <c r="OUB674" s="59"/>
      <c r="OUC674" s="60"/>
      <c r="OUD674" s="94"/>
      <c r="OUE674" s="59"/>
      <c r="OUF674" s="60"/>
      <c r="OUG674" s="94"/>
      <c r="OUH674" s="59"/>
      <c r="OUI674" s="60"/>
      <c r="OUJ674" s="94"/>
      <c r="OUK674" s="59"/>
      <c r="OUL674" s="60"/>
      <c r="OUM674" s="94"/>
      <c r="OUN674" s="59"/>
      <c r="OUO674" s="60"/>
      <c r="OUP674" s="94"/>
      <c r="OUQ674" s="59"/>
      <c r="OUR674" s="60"/>
      <c r="OUS674" s="94"/>
      <c r="OUT674" s="59"/>
      <c r="OUU674" s="60"/>
      <c r="OUV674" s="94"/>
      <c r="OUW674" s="59"/>
      <c r="OUX674" s="60"/>
      <c r="OUY674" s="94"/>
      <c r="OUZ674" s="59"/>
      <c r="OVA674" s="60"/>
      <c r="OVB674" s="94"/>
      <c r="OVC674" s="59"/>
      <c r="OVD674" s="60"/>
      <c r="OVE674" s="94"/>
      <c r="OVF674" s="59"/>
      <c r="OVG674" s="60"/>
      <c r="OVH674" s="94"/>
      <c r="OVI674" s="59"/>
      <c r="OVJ674" s="60"/>
      <c r="OVK674" s="94"/>
      <c r="OVL674" s="59"/>
      <c r="OVM674" s="60"/>
      <c r="OVN674" s="94"/>
      <c r="OVO674" s="59"/>
      <c r="OVP674" s="60"/>
      <c r="OVQ674" s="94"/>
      <c r="OVR674" s="59"/>
      <c r="OVS674" s="60"/>
      <c r="OVT674" s="94"/>
      <c r="OVU674" s="59"/>
      <c r="OVV674" s="60"/>
      <c r="OVW674" s="94"/>
      <c r="OVX674" s="59"/>
      <c r="OVY674" s="60"/>
      <c r="OVZ674" s="94"/>
      <c r="OWA674" s="59"/>
      <c r="OWB674" s="60"/>
      <c r="OWC674" s="94"/>
      <c r="OWD674" s="59"/>
      <c r="OWE674" s="60"/>
      <c r="OWF674" s="94"/>
      <c r="OWG674" s="59"/>
      <c r="OWH674" s="60"/>
      <c r="OWI674" s="94"/>
      <c r="OWJ674" s="59"/>
      <c r="OWK674" s="60"/>
      <c r="OWL674" s="94"/>
      <c r="OWM674" s="59"/>
      <c r="OWN674" s="60"/>
      <c r="OWO674" s="94"/>
      <c r="OWP674" s="59"/>
      <c r="OWQ674" s="60"/>
      <c r="OWR674" s="94"/>
      <c r="OWS674" s="59"/>
      <c r="OWT674" s="60"/>
      <c r="OWU674" s="94"/>
      <c r="OWV674" s="59"/>
      <c r="OWW674" s="60"/>
      <c r="OWX674" s="94"/>
      <c r="OWY674" s="59"/>
      <c r="OWZ674" s="60"/>
      <c r="OXA674" s="94"/>
      <c r="OXB674" s="59"/>
      <c r="OXC674" s="60"/>
      <c r="OXD674" s="94"/>
      <c r="OXE674" s="59"/>
      <c r="OXF674" s="60"/>
      <c r="OXG674" s="94"/>
      <c r="OXH674" s="59"/>
      <c r="OXI674" s="60"/>
      <c r="OXJ674" s="94"/>
      <c r="OXK674" s="59"/>
      <c r="OXL674" s="60"/>
      <c r="OXM674" s="94"/>
      <c r="OXN674" s="59"/>
      <c r="OXO674" s="60"/>
      <c r="OXP674" s="94"/>
      <c r="OXQ674" s="59"/>
      <c r="OXR674" s="60"/>
      <c r="OXS674" s="94"/>
      <c r="OXT674" s="59"/>
      <c r="OXU674" s="60"/>
      <c r="OXV674" s="94"/>
      <c r="OXW674" s="59"/>
      <c r="OXX674" s="60"/>
      <c r="OXY674" s="94"/>
      <c r="OXZ674" s="59"/>
      <c r="OYA674" s="60"/>
      <c r="OYB674" s="94"/>
      <c r="OYC674" s="59"/>
      <c r="OYD674" s="60"/>
      <c r="OYE674" s="94"/>
      <c r="OYF674" s="59"/>
      <c r="OYG674" s="60"/>
      <c r="OYH674" s="94"/>
      <c r="OYI674" s="59"/>
      <c r="OYJ674" s="60"/>
      <c r="OYK674" s="94"/>
      <c r="OYL674" s="59"/>
      <c r="OYM674" s="60"/>
      <c r="OYN674" s="94"/>
      <c r="OYO674" s="59"/>
      <c r="OYP674" s="60"/>
      <c r="OYQ674" s="94"/>
      <c r="OYR674" s="59"/>
      <c r="OYS674" s="60"/>
      <c r="OYT674" s="94"/>
      <c r="OYU674" s="59"/>
      <c r="OYV674" s="60"/>
      <c r="OYW674" s="94"/>
      <c r="OYX674" s="59"/>
      <c r="OYY674" s="60"/>
      <c r="OYZ674" s="94"/>
      <c r="OZA674" s="59"/>
      <c r="OZB674" s="60"/>
      <c r="OZC674" s="94"/>
      <c r="OZD674" s="59"/>
      <c r="OZE674" s="60"/>
      <c r="OZF674" s="94"/>
      <c r="OZG674" s="59"/>
      <c r="OZH674" s="60"/>
      <c r="OZI674" s="94"/>
      <c r="OZJ674" s="59"/>
      <c r="OZK674" s="60"/>
      <c r="OZL674" s="94"/>
      <c r="OZM674" s="59"/>
      <c r="OZN674" s="60"/>
      <c r="OZO674" s="94"/>
      <c r="OZP674" s="59"/>
      <c r="OZQ674" s="60"/>
      <c r="OZR674" s="94"/>
      <c r="OZS674" s="59"/>
      <c r="OZT674" s="60"/>
      <c r="OZU674" s="94"/>
      <c r="OZV674" s="59"/>
      <c r="OZW674" s="60"/>
      <c r="OZX674" s="94"/>
      <c r="OZY674" s="59"/>
      <c r="OZZ674" s="60"/>
      <c r="PAA674" s="94"/>
      <c r="PAB674" s="59"/>
      <c r="PAC674" s="60"/>
      <c r="PAD674" s="94"/>
      <c r="PAE674" s="59"/>
      <c r="PAF674" s="60"/>
      <c r="PAG674" s="94"/>
      <c r="PAH674" s="59"/>
      <c r="PAI674" s="60"/>
      <c r="PAJ674" s="94"/>
      <c r="PAK674" s="59"/>
      <c r="PAL674" s="60"/>
      <c r="PAM674" s="94"/>
      <c r="PAN674" s="59"/>
      <c r="PAO674" s="60"/>
      <c r="PAP674" s="94"/>
      <c r="PAQ674" s="59"/>
      <c r="PAR674" s="60"/>
      <c r="PAS674" s="94"/>
      <c r="PAT674" s="59"/>
      <c r="PAU674" s="60"/>
      <c r="PAV674" s="94"/>
      <c r="PAW674" s="59"/>
      <c r="PAX674" s="60"/>
      <c r="PAY674" s="94"/>
      <c r="PAZ674" s="59"/>
      <c r="PBA674" s="60"/>
      <c r="PBB674" s="94"/>
      <c r="PBC674" s="59"/>
      <c r="PBD674" s="60"/>
      <c r="PBE674" s="94"/>
      <c r="PBF674" s="59"/>
      <c r="PBG674" s="60"/>
      <c r="PBH674" s="94"/>
      <c r="PBI674" s="59"/>
      <c r="PBJ674" s="60"/>
      <c r="PBK674" s="94"/>
      <c r="PBL674" s="59"/>
      <c r="PBM674" s="60"/>
      <c r="PBN674" s="94"/>
      <c r="PBO674" s="59"/>
      <c r="PBP674" s="60"/>
      <c r="PBQ674" s="94"/>
      <c r="PBR674" s="59"/>
      <c r="PBS674" s="60"/>
      <c r="PBT674" s="94"/>
      <c r="PBU674" s="59"/>
      <c r="PBV674" s="60"/>
      <c r="PBW674" s="94"/>
      <c r="PBX674" s="59"/>
      <c r="PBY674" s="60"/>
      <c r="PBZ674" s="94"/>
      <c r="PCA674" s="59"/>
      <c r="PCB674" s="60"/>
      <c r="PCC674" s="94"/>
      <c r="PCD674" s="59"/>
      <c r="PCE674" s="60"/>
      <c r="PCF674" s="94"/>
      <c r="PCG674" s="59"/>
      <c r="PCH674" s="60"/>
      <c r="PCI674" s="94"/>
      <c r="PCJ674" s="59"/>
      <c r="PCK674" s="60"/>
      <c r="PCL674" s="94"/>
      <c r="PCM674" s="59"/>
      <c r="PCN674" s="60"/>
      <c r="PCO674" s="94"/>
      <c r="PCP674" s="59"/>
      <c r="PCQ674" s="60"/>
      <c r="PCR674" s="94"/>
      <c r="PCS674" s="59"/>
      <c r="PCT674" s="60"/>
      <c r="PCU674" s="94"/>
      <c r="PCV674" s="59"/>
      <c r="PCW674" s="60"/>
      <c r="PCX674" s="94"/>
      <c r="PCY674" s="59"/>
      <c r="PCZ674" s="60"/>
      <c r="PDA674" s="94"/>
      <c r="PDB674" s="59"/>
      <c r="PDC674" s="60"/>
      <c r="PDD674" s="94"/>
      <c r="PDE674" s="59"/>
      <c r="PDF674" s="60"/>
      <c r="PDG674" s="94"/>
      <c r="PDH674" s="59"/>
      <c r="PDI674" s="60"/>
      <c r="PDJ674" s="94"/>
      <c r="PDK674" s="59"/>
      <c r="PDL674" s="60"/>
      <c r="PDM674" s="94"/>
      <c r="PDN674" s="59"/>
      <c r="PDO674" s="60"/>
      <c r="PDP674" s="94"/>
      <c r="PDQ674" s="59"/>
      <c r="PDR674" s="60"/>
      <c r="PDS674" s="94"/>
      <c r="PDT674" s="59"/>
      <c r="PDU674" s="60"/>
      <c r="PDV674" s="94"/>
      <c r="PDW674" s="59"/>
      <c r="PDX674" s="60"/>
      <c r="PDY674" s="94"/>
      <c r="PDZ674" s="59"/>
      <c r="PEA674" s="60"/>
      <c r="PEB674" s="94"/>
      <c r="PEC674" s="59"/>
      <c r="PED674" s="60"/>
      <c r="PEE674" s="94"/>
      <c r="PEF674" s="59"/>
      <c r="PEG674" s="60"/>
      <c r="PEH674" s="94"/>
      <c r="PEI674" s="59"/>
      <c r="PEJ674" s="60"/>
      <c r="PEK674" s="94"/>
      <c r="PEL674" s="59"/>
      <c r="PEM674" s="60"/>
      <c r="PEN674" s="94"/>
      <c r="PEO674" s="59"/>
      <c r="PEP674" s="60"/>
      <c r="PEQ674" s="94"/>
      <c r="PER674" s="59"/>
      <c r="PES674" s="60"/>
      <c r="PET674" s="94"/>
      <c r="PEU674" s="59"/>
      <c r="PEV674" s="60"/>
      <c r="PEW674" s="94"/>
      <c r="PEX674" s="59"/>
      <c r="PEY674" s="60"/>
      <c r="PEZ674" s="94"/>
      <c r="PFA674" s="59"/>
      <c r="PFB674" s="60"/>
      <c r="PFC674" s="94"/>
      <c r="PFD674" s="59"/>
      <c r="PFE674" s="60"/>
      <c r="PFF674" s="94"/>
      <c r="PFG674" s="59"/>
      <c r="PFH674" s="60"/>
      <c r="PFI674" s="94"/>
      <c r="PFJ674" s="59"/>
      <c r="PFK674" s="60"/>
      <c r="PFL674" s="94"/>
      <c r="PFM674" s="59"/>
      <c r="PFN674" s="60"/>
      <c r="PFO674" s="94"/>
      <c r="PFP674" s="59"/>
      <c r="PFQ674" s="60"/>
      <c r="PFR674" s="94"/>
      <c r="PFS674" s="59"/>
      <c r="PFT674" s="60"/>
      <c r="PFU674" s="94"/>
      <c r="PFV674" s="59"/>
      <c r="PFW674" s="60"/>
      <c r="PFX674" s="94"/>
      <c r="PFY674" s="59"/>
      <c r="PFZ674" s="60"/>
      <c r="PGA674" s="94"/>
      <c r="PGB674" s="59"/>
      <c r="PGC674" s="60"/>
      <c r="PGD674" s="94"/>
      <c r="PGE674" s="59"/>
      <c r="PGF674" s="60"/>
      <c r="PGG674" s="94"/>
      <c r="PGH674" s="59"/>
      <c r="PGI674" s="60"/>
      <c r="PGJ674" s="94"/>
      <c r="PGK674" s="59"/>
      <c r="PGL674" s="60"/>
      <c r="PGM674" s="94"/>
      <c r="PGN674" s="59"/>
      <c r="PGO674" s="60"/>
      <c r="PGP674" s="94"/>
      <c r="PGQ674" s="59"/>
      <c r="PGR674" s="60"/>
      <c r="PGS674" s="94"/>
      <c r="PGT674" s="59"/>
      <c r="PGU674" s="60"/>
      <c r="PGV674" s="94"/>
      <c r="PGW674" s="59"/>
      <c r="PGX674" s="60"/>
      <c r="PGY674" s="94"/>
      <c r="PGZ674" s="59"/>
      <c r="PHA674" s="60"/>
      <c r="PHB674" s="94"/>
      <c r="PHC674" s="59"/>
      <c r="PHD674" s="60"/>
      <c r="PHE674" s="94"/>
      <c r="PHF674" s="59"/>
      <c r="PHG674" s="60"/>
      <c r="PHH674" s="94"/>
      <c r="PHI674" s="59"/>
      <c r="PHJ674" s="60"/>
      <c r="PHK674" s="94"/>
      <c r="PHL674" s="59"/>
      <c r="PHM674" s="60"/>
      <c r="PHN674" s="94"/>
      <c r="PHO674" s="59"/>
      <c r="PHP674" s="60"/>
      <c r="PHQ674" s="94"/>
      <c r="PHR674" s="59"/>
      <c r="PHS674" s="60"/>
      <c r="PHT674" s="94"/>
      <c r="PHU674" s="59"/>
      <c r="PHV674" s="60"/>
      <c r="PHW674" s="94"/>
      <c r="PHX674" s="59"/>
      <c r="PHY674" s="60"/>
      <c r="PHZ674" s="94"/>
      <c r="PIA674" s="59"/>
      <c r="PIB674" s="60"/>
      <c r="PIC674" s="94"/>
      <c r="PID674" s="59"/>
      <c r="PIE674" s="60"/>
      <c r="PIF674" s="94"/>
      <c r="PIG674" s="59"/>
      <c r="PIH674" s="60"/>
      <c r="PII674" s="94"/>
      <c r="PIJ674" s="59"/>
      <c r="PIK674" s="60"/>
      <c r="PIL674" s="94"/>
      <c r="PIM674" s="59"/>
      <c r="PIN674" s="60"/>
      <c r="PIO674" s="94"/>
      <c r="PIP674" s="59"/>
      <c r="PIQ674" s="60"/>
      <c r="PIR674" s="94"/>
      <c r="PIS674" s="59"/>
      <c r="PIT674" s="60"/>
      <c r="PIU674" s="94"/>
      <c r="PIV674" s="59"/>
      <c r="PIW674" s="60"/>
      <c r="PIX674" s="94"/>
      <c r="PIY674" s="59"/>
      <c r="PIZ674" s="60"/>
      <c r="PJA674" s="94"/>
      <c r="PJB674" s="59"/>
      <c r="PJC674" s="60"/>
      <c r="PJD674" s="94"/>
      <c r="PJE674" s="59"/>
      <c r="PJF674" s="60"/>
      <c r="PJG674" s="94"/>
      <c r="PJH674" s="59"/>
      <c r="PJI674" s="60"/>
      <c r="PJJ674" s="94"/>
      <c r="PJK674" s="59"/>
      <c r="PJL674" s="60"/>
      <c r="PJM674" s="94"/>
      <c r="PJN674" s="59"/>
      <c r="PJO674" s="60"/>
      <c r="PJP674" s="94"/>
      <c r="PJQ674" s="59"/>
      <c r="PJR674" s="60"/>
      <c r="PJS674" s="94"/>
      <c r="PJT674" s="59"/>
      <c r="PJU674" s="60"/>
      <c r="PJV674" s="94"/>
      <c r="PJW674" s="59"/>
      <c r="PJX674" s="60"/>
      <c r="PJY674" s="94"/>
      <c r="PJZ674" s="59"/>
      <c r="PKA674" s="60"/>
      <c r="PKB674" s="94"/>
      <c r="PKC674" s="59"/>
      <c r="PKD674" s="60"/>
      <c r="PKE674" s="94"/>
      <c r="PKF674" s="59"/>
      <c r="PKG674" s="60"/>
      <c r="PKH674" s="94"/>
      <c r="PKI674" s="59"/>
      <c r="PKJ674" s="60"/>
      <c r="PKK674" s="94"/>
      <c r="PKL674" s="59"/>
      <c r="PKM674" s="60"/>
      <c r="PKN674" s="94"/>
      <c r="PKO674" s="59"/>
      <c r="PKP674" s="60"/>
      <c r="PKQ674" s="94"/>
      <c r="PKR674" s="59"/>
      <c r="PKS674" s="60"/>
      <c r="PKT674" s="94"/>
      <c r="PKU674" s="59"/>
      <c r="PKV674" s="60"/>
      <c r="PKW674" s="94"/>
      <c r="PKX674" s="59"/>
      <c r="PKY674" s="60"/>
      <c r="PKZ674" s="94"/>
      <c r="PLA674" s="59"/>
      <c r="PLB674" s="60"/>
      <c r="PLC674" s="94"/>
      <c r="PLD674" s="59"/>
      <c r="PLE674" s="60"/>
      <c r="PLF674" s="94"/>
      <c r="PLG674" s="59"/>
      <c r="PLH674" s="60"/>
      <c r="PLI674" s="94"/>
      <c r="PLJ674" s="59"/>
      <c r="PLK674" s="60"/>
      <c r="PLL674" s="94"/>
      <c r="PLM674" s="59"/>
      <c r="PLN674" s="60"/>
      <c r="PLO674" s="94"/>
      <c r="PLP674" s="59"/>
      <c r="PLQ674" s="60"/>
      <c r="PLR674" s="94"/>
      <c r="PLS674" s="59"/>
      <c r="PLT674" s="60"/>
      <c r="PLU674" s="94"/>
      <c r="PLV674" s="59"/>
      <c r="PLW674" s="60"/>
      <c r="PLX674" s="94"/>
      <c r="PLY674" s="59"/>
      <c r="PLZ674" s="60"/>
      <c r="PMA674" s="94"/>
      <c r="PMB674" s="59"/>
      <c r="PMC674" s="60"/>
      <c r="PMD674" s="94"/>
      <c r="PME674" s="59"/>
      <c r="PMF674" s="60"/>
      <c r="PMG674" s="94"/>
      <c r="PMH674" s="59"/>
      <c r="PMI674" s="60"/>
      <c r="PMJ674" s="94"/>
      <c r="PMK674" s="59"/>
      <c r="PML674" s="60"/>
      <c r="PMM674" s="94"/>
      <c r="PMN674" s="59"/>
      <c r="PMO674" s="60"/>
      <c r="PMP674" s="94"/>
      <c r="PMQ674" s="59"/>
      <c r="PMR674" s="60"/>
      <c r="PMS674" s="94"/>
      <c r="PMT674" s="59"/>
      <c r="PMU674" s="60"/>
      <c r="PMV674" s="94"/>
      <c r="PMW674" s="59"/>
      <c r="PMX674" s="60"/>
      <c r="PMY674" s="94"/>
      <c r="PMZ674" s="59"/>
      <c r="PNA674" s="60"/>
      <c r="PNB674" s="94"/>
      <c r="PNC674" s="59"/>
      <c r="PND674" s="60"/>
      <c r="PNE674" s="94"/>
      <c r="PNF674" s="59"/>
      <c r="PNG674" s="60"/>
      <c r="PNH674" s="94"/>
      <c r="PNI674" s="59"/>
      <c r="PNJ674" s="60"/>
      <c r="PNK674" s="94"/>
      <c r="PNL674" s="59"/>
      <c r="PNM674" s="60"/>
      <c r="PNN674" s="94"/>
      <c r="PNO674" s="59"/>
      <c r="PNP674" s="60"/>
      <c r="PNQ674" s="94"/>
      <c r="PNR674" s="59"/>
      <c r="PNS674" s="60"/>
      <c r="PNT674" s="94"/>
      <c r="PNU674" s="59"/>
      <c r="PNV674" s="60"/>
      <c r="PNW674" s="94"/>
      <c r="PNX674" s="59"/>
      <c r="PNY674" s="60"/>
      <c r="PNZ674" s="94"/>
      <c r="POA674" s="59"/>
      <c r="POB674" s="60"/>
      <c r="POC674" s="94"/>
      <c r="POD674" s="59"/>
      <c r="POE674" s="60"/>
      <c r="POF674" s="94"/>
      <c r="POG674" s="59"/>
      <c r="POH674" s="60"/>
      <c r="POI674" s="94"/>
      <c r="POJ674" s="59"/>
      <c r="POK674" s="60"/>
      <c r="POL674" s="94"/>
      <c r="POM674" s="59"/>
      <c r="PON674" s="60"/>
      <c r="POO674" s="94"/>
      <c r="POP674" s="59"/>
      <c r="POQ674" s="60"/>
      <c r="POR674" s="94"/>
      <c r="POS674" s="59"/>
      <c r="POT674" s="60"/>
      <c r="POU674" s="94"/>
      <c r="POV674" s="59"/>
      <c r="POW674" s="60"/>
      <c r="POX674" s="94"/>
      <c r="POY674" s="59"/>
      <c r="POZ674" s="60"/>
      <c r="PPA674" s="94"/>
      <c r="PPB674" s="59"/>
      <c r="PPC674" s="60"/>
      <c r="PPD674" s="94"/>
      <c r="PPE674" s="59"/>
      <c r="PPF674" s="60"/>
      <c r="PPG674" s="94"/>
      <c r="PPH674" s="59"/>
      <c r="PPI674" s="60"/>
      <c r="PPJ674" s="94"/>
      <c r="PPK674" s="59"/>
      <c r="PPL674" s="60"/>
      <c r="PPM674" s="94"/>
      <c r="PPN674" s="59"/>
      <c r="PPO674" s="60"/>
      <c r="PPP674" s="94"/>
      <c r="PPQ674" s="59"/>
      <c r="PPR674" s="60"/>
      <c r="PPS674" s="94"/>
      <c r="PPT674" s="59"/>
      <c r="PPU674" s="60"/>
      <c r="PPV674" s="94"/>
      <c r="PPW674" s="59"/>
      <c r="PPX674" s="60"/>
      <c r="PPY674" s="94"/>
      <c r="PPZ674" s="59"/>
      <c r="PQA674" s="60"/>
      <c r="PQB674" s="94"/>
      <c r="PQC674" s="59"/>
      <c r="PQD674" s="60"/>
      <c r="PQE674" s="94"/>
      <c r="PQF674" s="59"/>
      <c r="PQG674" s="60"/>
      <c r="PQH674" s="94"/>
      <c r="PQI674" s="59"/>
      <c r="PQJ674" s="60"/>
      <c r="PQK674" s="94"/>
      <c r="PQL674" s="59"/>
      <c r="PQM674" s="60"/>
      <c r="PQN674" s="94"/>
      <c r="PQO674" s="59"/>
      <c r="PQP674" s="60"/>
      <c r="PQQ674" s="94"/>
      <c r="PQR674" s="59"/>
      <c r="PQS674" s="60"/>
      <c r="PQT674" s="94"/>
      <c r="PQU674" s="59"/>
      <c r="PQV674" s="60"/>
      <c r="PQW674" s="94"/>
      <c r="PQX674" s="59"/>
      <c r="PQY674" s="60"/>
      <c r="PQZ674" s="94"/>
      <c r="PRA674" s="59"/>
      <c r="PRB674" s="60"/>
      <c r="PRC674" s="94"/>
      <c r="PRD674" s="59"/>
      <c r="PRE674" s="60"/>
      <c r="PRF674" s="94"/>
      <c r="PRG674" s="59"/>
      <c r="PRH674" s="60"/>
      <c r="PRI674" s="94"/>
      <c r="PRJ674" s="59"/>
      <c r="PRK674" s="60"/>
      <c r="PRL674" s="94"/>
      <c r="PRM674" s="59"/>
      <c r="PRN674" s="60"/>
      <c r="PRO674" s="94"/>
      <c r="PRP674" s="59"/>
      <c r="PRQ674" s="60"/>
      <c r="PRR674" s="94"/>
      <c r="PRS674" s="59"/>
      <c r="PRT674" s="60"/>
      <c r="PRU674" s="94"/>
      <c r="PRV674" s="59"/>
      <c r="PRW674" s="60"/>
      <c r="PRX674" s="94"/>
      <c r="PRY674" s="59"/>
      <c r="PRZ674" s="60"/>
      <c r="PSA674" s="94"/>
      <c r="PSB674" s="59"/>
      <c r="PSC674" s="60"/>
      <c r="PSD674" s="94"/>
      <c r="PSE674" s="59"/>
      <c r="PSF674" s="60"/>
      <c r="PSG674" s="94"/>
      <c r="PSH674" s="59"/>
      <c r="PSI674" s="60"/>
      <c r="PSJ674" s="94"/>
      <c r="PSK674" s="59"/>
      <c r="PSL674" s="60"/>
      <c r="PSM674" s="94"/>
      <c r="PSN674" s="59"/>
      <c r="PSO674" s="60"/>
      <c r="PSP674" s="94"/>
      <c r="PSQ674" s="59"/>
      <c r="PSR674" s="60"/>
      <c r="PSS674" s="94"/>
      <c r="PST674" s="59"/>
      <c r="PSU674" s="60"/>
      <c r="PSV674" s="94"/>
      <c r="PSW674" s="59"/>
      <c r="PSX674" s="60"/>
      <c r="PSY674" s="94"/>
      <c r="PSZ674" s="59"/>
      <c r="PTA674" s="60"/>
      <c r="PTB674" s="94"/>
      <c r="PTC674" s="59"/>
      <c r="PTD674" s="60"/>
      <c r="PTE674" s="94"/>
      <c r="PTF674" s="59"/>
      <c r="PTG674" s="60"/>
      <c r="PTH674" s="94"/>
      <c r="PTI674" s="59"/>
      <c r="PTJ674" s="60"/>
      <c r="PTK674" s="94"/>
      <c r="PTL674" s="59"/>
      <c r="PTM674" s="60"/>
      <c r="PTN674" s="94"/>
      <c r="PTO674" s="59"/>
      <c r="PTP674" s="60"/>
      <c r="PTQ674" s="94"/>
      <c r="PTR674" s="59"/>
      <c r="PTS674" s="60"/>
      <c r="PTT674" s="94"/>
      <c r="PTU674" s="59"/>
      <c r="PTV674" s="60"/>
      <c r="PTW674" s="94"/>
      <c r="PTX674" s="59"/>
      <c r="PTY674" s="60"/>
      <c r="PTZ674" s="94"/>
      <c r="PUA674" s="59"/>
      <c r="PUB674" s="60"/>
      <c r="PUC674" s="94"/>
      <c r="PUD674" s="59"/>
      <c r="PUE674" s="60"/>
      <c r="PUF674" s="94"/>
      <c r="PUG674" s="59"/>
      <c r="PUH674" s="60"/>
      <c r="PUI674" s="94"/>
      <c r="PUJ674" s="59"/>
      <c r="PUK674" s="60"/>
      <c r="PUL674" s="94"/>
      <c r="PUM674" s="59"/>
      <c r="PUN674" s="60"/>
      <c r="PUO674" s="94"/>
      <c r="PUP674" s="59"/>
      <c r="PUQ674" s="60"/>
      <c r="PUR674" s="94"/>
      <c r="PUS674" s="59"/>
      <c r="PUT674" s="60"/>
      <c r="PUU674" s="94"/>
      <c r="PUV674" s="59"/>
      <c r="PUW674" s="60"/>
      <c r="PUX674" s="94"/>
      <c r="PUY674" s="59"/>
      <c r="PUZ674" s="60"/>
      <c r="PVA674" s="94"/>
      <c r="PVB674" s="59"/>
      <c r="PVC674" s="60"/>
      <c r="PVD674" s="94"/>
      <c r="PVE674" s="59"/>
      <c r="PVF674" s="60"/>
      <c r="PVG674" s="94"/>
      <c r="PVH674" s="59"/>
      <c r="PVI674" s="60"/>
      <c r="PVJ674" s="94"/>
      <c r="PVK674" s="59"/>
      <c r="PVL674" s="60"/>
      <c r="PVM674" s="94"/>
      <c r="PVN674" s="59"/>
      <c r="PVO674" s="60"/>
      <c r="PVP674" s="94"/>
      <c r="PVQ674" s="59"/>
      <c r="PVR674" s="60"/>
      <c r="PVS674" s="94"/>
      <c r="PVT674" s="59"/>
      <c r="PVU674" s="60"/>
      <c r="PVV674" s="94"/>
      <c r="PVW674" s="59"/>
      <c r="PVX674" s="60"/>
      <c r="PVY674" s="94"/>
      <c r="PVZ674" s="59"/>
      <c r="PWA674" s="60"/>
      <c r="PWB674" s="94"/>
      <c r="PWC674" s="59"/>
      <c r="PWD674" s="60"/>
      <c r="PWE674" s="94"/>
      <c r="PWF674" s="59"/>
      <c r="PWG674" s="60"/>
      <c r="PWH674" s="94"/>
      <c r="PWI674" s="59"/>
      <c r="PWJ674" s="60"/>
      <c r="PWK674" s="94"/>
      <c r="PWL674" s="59"/>
      <c r="PWM674" s="60"/>
      <c r="PWN674" s="94"/>
      <c r="PWO674" s="59"/>
      <c r="PWP674" s="60"/>
      <c r="PWQ674" s="94"/>
      <c r="PWR674" s="59"/>
      <c r="PWS674" s="60"/>
      <c r="PWT674" s="94"/>
      <c r="PWU674" s="59"/>
      <c r="PWV674" s="60"/>
      <c r="PWW674" s="94"/>
      <c r="PWX674" s="59"/>
      <c r="PWY674" s="60"/>
      <c r="PWZ674" s="94"/>
      <c r="PXA674" s="59"/>
      <c r="PXB674" s="60"/>
      <c r="PXC674" s="94"/>
      <c r="PXD674" s="59"/>
      <c r="PXE674" s="60"/>
      <c r="PXF674" s="94"/>
      <c r="PXG674" s="59"/>
      <c r="PXH674" s="60"/>
      <c r="PXI674" s="94"/>
      <c r="PXJ674" s="59"/>
      <c r="PXK674" s="60"/>
      <c r="PXL674" s="94"/>
      <c r="PXM674" s="59"/>
      <c r="PXN674" s="60"/>
      <c r="PXO674" s="94"/>
      <c r="PXP674" s="59"/>
      <c r="PXQ674" s="60"/>
      <c r="PXR674" s="94"/>
      <c r="PXS674" s="59"/>
      <c r="PXT674" s="60"/>
      <c r="PXU674" s="94"/>
      <c r="PXV674" s="59"/>
      <c r="PXW674" s="60"/>
      <c r="PXX674" s="94"/>
      <c r="PXY674" s="59"/>
      <c r="PXZ674" s="60"/>
      <c r="PYA674" s="94"/>
      <c r="PYB674" s="59"/>
      <c r="PYC674" s="60"/>
      <c r="PYD674" s="94"/>
      <c r="PYE674" s="59"/>
      <c r="PYF674" s="60"/>
      <c r="PYG674" s="94"/>
      <c r="PYH674" s="59"/>
      <c r="PYI674" s="60"/>
      <c r="PYJ674" s="94"/>
      <c r="PYK674" s="59"/>
      <c r="PYL674" s="60"/>
      <c r="PYM674" s="94"/>
      <c r="PYN674" s="59"/>
      <c r="PYO674" s="60"/>
      <c r="PYP674" s="94"/>
      <c r="PYQ674" s="59"/>
      <c r="PYR674" s="60"/>
      <c r="PYS674" s="94"/>
      <c r="PYT674" s="59"/>
      <c r="PYU674" s="60"/>
      <c r="PYV674" s="94"/>
      <c r="PYW674" s="59"/>
      <c r="PYX674" s="60"/>
      <c r="PYY674" s="94"/>
      <c r="PYZ674" s="59"/>
      <c r="PZA674" s="60"/>
      <c r="PZB674" s="94"/>
      <c r="PZC674" s="59"/>
      <c r="PZD674" s="60"/>
      <c r="PZE674" s="94"/>
      <c r="PZF674" s="59"/>
      <c r="PZG674" s="60"/>
      <c r="PZH674" s="94"/>
      <c r="PZI674" s="59"/>
      <c r="PZJ674" s="60"/>
      <c r="PZK674" s="94"/>
      <c r="PZL674" s="59"/>
      <c r="PZM674" s="60"/>
      <c r="PZN674" s="94"/>
      <c r="PZO674" s="59"/>
      <c r="PZP674" s="60"/>
      <c r="PZQ674" s="94"/>
      <c r="PZR674" s="59"/>
      <c r="PZS674" s="60"/>
      <c r="PZT674" s="94"/>
      <c r="PZU674" s="59"/>
      <c r="PZV674" s="60"/>
      <c r="PZW674" s="94"/>
      <c r="PZX674" s="59"/>
      <c r="PZY674" s="60"/>
      <c r="PZZ674" s="94"/>
      <c r="QAA674" s="59"/>
      <c r="QAB674" s="60"/>
      <c r="QAC674" s="94"/>
      <c r="QAD674" s="59"/>
      <c r="QAE674" s="60"/>
      <c r="QAF674" s="94"/>
      <c r="QAG674" s="59"/>
      <c r="QAH674" s="60"/>
      <c r="QAI674" s="94"/>
      <c r="QAJ674" s="59"/>
      <c r="QAK674" s="60"/>
      <c r="QAL674" s="94"/>
      <c r="QAM674" s="59"/>
      <c r="QAN674" s="60"/>
      <c r="QAO674" s="94"/>
      <c r="QAP674" s="59"/>
      <c r="QAQ674" s="60"/>
      <c r="QAR674" s="94"/>
      <c r="QAS674" s="59"/>
      <c r="QAT674" s="60"/>
      <c r="QAU674" s="94"/>
      <c r="QAV674" s="59"/>
      <c r="QAW674" s="60"/>
      <c r="QAX674" s="94"/>
      <c r="QAY674" s="59"/>
      <c r="QAZ674" s="60"/>
      <c r="QBA674" s="94"/>
      <c r="QBB674" s="59"/>
      <c r="QBC674" s="60"/>
      <c r="QBD674" s="94"/>
      <c r="QBE674" s="59"/>
      <c r="QBF674" s="60"/>
      <c r="QBG674" s="94"/>
      <c r="QBH674" s="59"/>
      <c r="QBI674" s="60"/>
      <c r="QBJ674" s="94"/>
      <c r="QBK674" s="59"/>
      <c r="QBL674" s="60"/>
      <c r="QBM674" s="94"/>
      <c r="QBN674" s="59"/>
      <c r="QBO674" s="60"/>
      <c r="QBP674" s="94"/>
      <c r="QBQ674" s="59"/>
      <c r="QBR674" s="60"/>
      <c r="QBS674" s="94"/>
      <c r="QBT674" s="59"/>
      <c r="QBU674" s="60"/>
      <c r="QBV674" s="94"/>
      <c r="QBW674" s="59"/>
      <c r="QBX674" s="60"/>
      <c r="QBY674" s="94"/>
      <c r="QBZ674" s="59"/>
      <c r="QCA674" s="60"/>
      <c r="QCB674" s="94"/>
      <c r="QCC674" s="59"/>
      <c r="QCD674" s="60"/>
      <c r="QCE674" s="94"/>
      <c r="QCF674" s="59"/>
      <c r="QCG674" s="60"/>
      <c r="QCH674" s="94"/>
      <c r="QCI674" s="59"/>
      <c r="QCJ674" s="60"/>
      <c r="QCK674" s="94"/>
      <c r="QCL674" s="59"/>
      <c r="QCM674" s="60"/>
      <c r="QCN674" s="94"/>
      <c r="QCO674" s="59"/>
      <c r="QCP674" s="60"/>
      <c r="QCQ674" s="94"/>
      <c r="QCR674" s="59"/>
      <c r="QCS674" s="60"/>
      <c r="QCT674" s="94"/>
      <c r="QCU674" s="59"/>
      <c r="QCV674" s="60"/>
      <c r="QCW674" s="94"/>
      <c r="QCX674" s="59"/>
      <c r="QCY674" s="60"/>
      <c r="QCZ674" s="94"/>
      <c r="QDA674" s="59"/>
      <c r="QDB674" s="60"/>
      <c r="QDC674" s="94"/>
      <c r="QDD674" s="59"/>
      <c r="QDE674" s="60"/>
      <c r="QDF674" s="94"/>
      <c r="QDG674" s="59"/>
      <c r="QDH674" s="60"/>
      <c r="QDI674" s="94"/>
      <c r="QDJ674" s="59"/>
      <c r="QDK674" s="60"/>
      <c r="QDL674" s="94"/>
      <c r="QDM674" s="59"/>
      <c r="QDN674" s="60"/>
      <c r="QDO674" s="94"/>
      <c r="QDP674" s="59"/>
      <c r="QDQ674" s="60"/>
      <c r="QDR674" s="94"/>
      <c r="QDS674" s="59"/>
      <c r="QDT674" s="60"/>
      <c r="QDU674" s="94"/>
      <c r="QDV674" s="59"/>
      <c r="QDW674" s="60"/>
      <c r="QDX674" s="94"/>
      <c r="QDY674" s="59"/>
      <c r="QDZ674" s="60"/>
      <c r="QEA674" s="94"/>
      <c r="QEB674" s="59"/>
      <c r="QEC674" s="60"/>
      <c r="QED674" s="94"/>
      <c r="QEE674" s="59"/>
      <c r="QEF674" s="60"/>
      <c r="QEG674" s="94"/>
      <c r="QEH674" s="59"/>
      <c r="QEI674" s="60"/>
      <c r="QEJ674" s="94"/>
      <c r="QEK674" s="59"/>
      <c r="QEL674" s="60"/>
      <c r="QEM674" s="94"/>
      <c r="QEN674" s="59"/>
      <c r="QEO674" s="60"/>
      <c r="QEP674" s="94"/>
      <c r="QEQ674" s="59"/>
      <c r="QER674" s="60"/>
      <c r="QES674" s="94"/>
      <c r="QET674" s="59"/>
      <c r="QEU674" s="60"/>
      <c r="QEV674" s="94"/>
      <c r="QEW674" s="59"/>
      <c r="QEX674" s="60"/>
      <c r="QEY674" s="94"/>
      <c r="QEZ674" s="59"/>
      <c r="QFA674" s="60"/>
      <c r="QFB674" s="94"/>
      <c r="QFC674" s="59"/>
      <c r="QFD674" s="60"/>
      <c r="QFE674" s="94"/>
      <c r="QFF674" s="59"/>
      <c r="QFG674" s="60"/>
      <c r="QFH674" s="94"/>
      <c r="QFI674" s="59"/>
      <c r="QFJ674" s="60"/>
      <c r="QFK674" s="94"/>
      <c r="QFL674" s="59"/>
      <c r="QFM674" s="60"/>
      <c r="QFN674" s="94"/>
      <c r="QFO674" s="59"/>
      <c r="QFP674" s="60"/>
      <c r="QFQ674" s="94"/>
      <c r="QFR674" s="59"/>
      <c r="QFS674" s="60"/>
      <c r="QFT674" s="94"/>
      <c r="QFU674" s="59"/>
      <c r="QFV674" s="60"/>
      <c r="QFW674" s="94"/>
      <c r="QFX674" s="59"/>
      <c r="QFY674" s="60"/>
      <c r="QFZ674" s="94"/>
      <c r="QGA674" s="59"/>
      <c r="QGB674" s="60"/>
      <c r="QGC674" s="94"/>
      <c r="QGD674" s="59"/>
      <c r="QGE674" s="60"/>
      <c r="QGF674" s="94"/>
      <c r="QGG674" s="59"/>
      <c r="QGH674" s="60"/>
      <c r="QGI674" s="94"/>
      <c r="QGJ674" s="59"/>
      <c r="QGK674" s="60"/>
      <c r="QGL674" s="94"/>
      <c r="QGM674" s="59"/>
      <c r="QGN674" s="60"/>
      <c r="QGO674" s="94"/>
      <c r="QGP674" s="59"/>
      <c r="QGQ674" s="60"/>
      <c r="QGR674" s="94"/>
      <c r="QGS674" s="59"/>
      <c r="QGT674" s="60"/>
      <c r="QGU674" s="94"/>
      <c r="QGV674" s="59"/>
      <c r="QGW674" s="60"/>
      <c r="QGX674" s="94"/>
      <c r="QGY674" s="59"/>
      <c r="QGZ674" s="60"/>
      <c r="QHA674" s="94"/>
      <c r="QHB674" s="59"/>
      <c r="QHC674" s="60"/>
      <c r="QHD674" s="94"/>
      <c r="QHE674" s="59"/>
      <c r="QHF674" s="60"/>
      <c r="QHG674" s="94"/>
      <c r="QHH674" s="59"/>
      <c r="QHI674" s="60"/>
      <c r="QHJ674" s="94"/>
      <c r="QHK674" s="59"/>
      <c r="QHL674" s="60"/>
      <c r="QHM674" s="94"/>
      <c r="QHN674" s="59"/>
      <c r="QHO674" s="60"/>
      <c r="QHP674" s="94"/>
      <c r="QHQ674" s="59"/>
      <c r="QHR674" s="60"/>
      <c r="QHS674" s="94"/>
      <c r="QHT674" s="59"/>
      <c r="QHU674" s="60"/>
      <c r="QHV674" s="94"/>
      <c r="QHW674" s="59"/>
      <c r="QHX674" s="60"/>
      <c r="QHY674" s="94"/>
      <c r="QHZ674" s="59"/>
      <c r="QIA674" s="60"/>
      <c r="QIB674" s="94"/>
      <c r="QIC674" s="59"/>
      <c r="QID674" s="60"/>
      <c r="QIE674" s="94"/>
      <c r="QIF674" s="59"/>
      <c r="QIG674" s="60"/>
      <c r="QIH674" s="94"/>
      <c r="QII674" s="59"/>
      <c r="QIJ674" s="60"/>
      <c r="QIK674" s="94"/>
      <c r="QIL674" s="59"/>
      <c r="QIM674" s="60"/>
      <c r="QIN674" s="94"/>
      <c r="QIO674" s="59"/>
      <c r="QIP674" s="60"/>
      <c r="QIQ674" s="94"/>
      <c r="QIR674" s="59"/>
      <c r="QIS674" s="60"/>
      <c r="QIT674" s="94"/>
      <c r="QIU674" s="59"/>
      <c r="QIV674" s="60"/>
      <c r="QIW674" s="94"/>
      <c r="QIX674" s="59"/>
      <c r="QIY674" s="60"/>
      <c r="QIZ674" s="94"/>
      <c r="QJA674" s="59"/>
      <c r="QJB674" s="60"/>
      <c r="QJC674" s="94"/>
      <c r="QJD674" s="59"/>
      <c r="QJE674" s="60"/>
      <c r="QJF674" s="94"/>
      <c r="QJG674" s="59"/>
      <c r="QJH674" s="60"/>
      <c r="QJI674" s="94"/>
      <c r="QJJ674" s="59"/>
      <c r="QJK674" s="60"/>
      <c r="QJL674" s="94"/>
      <c r="QJM674" s="59"/>
      <c r="QJN674" s="60"/>
      <c r="QJO674" s="94"/>
      <c r="QJP674" s="59"/>
      <c r="QJQ674" s="60"/>
      <c r="QJR674" s="94"/>
      <c r="QJS674" s="59"/>
      <c r="QJT674" s="60"/>
      <c r="QJU674" s="94"/>
      <c r="QJV674" s="59"/>
      <c r="QJW674" s="60"/>
      <c r="QJX674" s="94"/>
      <c r="QJY674" s="59"/>
      <c r="QJZ674" s="60"/>
      <c r="QKA674" s="94"/>
      <c r="QKB674" s="59"/>
      <c r="QKC674" s="60"/>
      <c r="QKD674" s="94"/>
      <c r="QKE674" s="59"/>
      <c r="QKF674" s="60"/>
      <c r="QKG674" s="94"/>
      <c r="QKH674" s="59"/>
      <c r="QKI674" s="60"/>
      <c r="QKJ674" s="94"/>
      <c r="QKK674" s="59"/>
      <c r="QKL674" s="60"/>
      <c r="QKM674" s="94"/>
      <c r="QKN674" s="59"/>
      <c r="QKO674" s="60"/>
      <c r="QKP674" s="94"/>
      <c r="QKQ674" s="59"/>
      <c r="QKR674" s="60"/>
      <c r="QKS674" s="94"/>
      <c r="QKT674" s="59"/>
      <c r="QKU674" s="60"/>
      <c r="QKV674" s="94"/>
      <c r="QKW674" s="59"/>
      <c r="QKX674" s="60"/>
      <c r="QKY674" s="94"/>
      <c r="QKZ674" s="59"/>
      <c r="QLA674" s="60"/>
      <c r="QLB674" s="94"/>
      <c r="QLC674" s="59"/>
      <c r="QLD674" s="60"/>
      <c r="QLE674" s="94"/>
      <c r="QLF674" s="59"/>
      <c r="QLG674" s="60"/>
      <c r="QLH674" s="94"/>
      <c r="QLI674" s="59"/>
      <c r="QLJ674" s="60"/>
      <c r="QLK674" s="94"/>
      <c r="QLL674" s="59"/>
      <c r="QLM674" s="60"/>
      <c r="QLN674" s="94"/>
      <c r="QLO674" s="59"/>
      <c r="QLP674" s="60"/>
      <c r="QLQ674" s="94"/>
      <c r="QLR674" s="59"/>
      <c r="QLS674" s="60"/>
      <c r="QLT674" s="94"/>
      <c r="QLU674" s="59"/>
      <c r="QLV674" s="60"/>
      <c r="QLW674" s="94"/>
      <c r="QLX674" s="59"/>
      <c r="QLY674" s="60"/>
      <c r="QLZ674" s="94"/>
      <c r="QMA674" s="59"/>
      <c r="QMB674" s="60"/>
      <c r="QMC674" s="94"/>
      <c r="QMD674" s="59"/>
      <c r="QME674" s="60"/>
      <c r="QMF674" s="94"/>
      <c r="QMG674" s="59"/>
      <c r="QMH674" s="60"/>
      <c r="QMI674" s="94"/>
      <c r="QMJ674" s="59"/>
      <c r="QMK674" s="60"/>
      <c r="QML674" s="94"/>
      <c r="QMM674" s="59"/>
      <c r="QMN674" s="60"/>
      <c r="QMO674" s="94"/>
      <c r="QMP674" s="59"/>
      <c r="QMQ674" s="60"/>
      <c r="QMR674" s="94"/>
      <c r="QMS674" s="59"/>
      <c r="QMT674" s="60"/>
      <c r="QMU674" s="94"/>
      <c r="QMV674" s="59"/>
      <c r="QMW674" s="60"/>
      <c r="QMX674" s="94"/>
      <c r="QMY674" s="59"/>
      <c r="QMZ674" s="60"/>
      <c r="QNA674" s="94"/>
      <c r="QNB674" s="59"/>
      <c r="QNC674" s="60"/>
      <c r="QND674" s="94"/>
      <c r="QNE674" s="59"/>
      <c r="QNF674" s="60"/>
      <c r="QNG674" s="94"/>
      <c r="QNH674" s="59"/>
      <c r="QNI674" s="60"/>
      <c r="QNJ674" s="94"/>
      <c r="QNK674" s="59"/>
      <c r="QNL674" s="60"/>
      <c r="QNM674" s="94"/>
      <c r="QNN674" s="59"/>
      <c r="QNO674" s="60"/>
      <c r="QNP674" s="94"/>
      <c r="QNQ674" s="59"/>
      <c r="QNR674" s="60"/>
      <c r="QNS674" s="94"/>
      <c r="QNT674" s="59"/>
      <c r="QNU674" s="60"/>
      <c r="QNV674" s="94"/>
      <c r="QNW674" s="59"/>
      <c r="QNX674" s="60"/>
      <c r="QNY674" s="94"/>
      <c r="QNZ674" s="59"/>
      <c r="QOA674" s="60"/>
      <c r="QOB674" s="94"/>
      <c r="QOC674" s="59"/>
      <c r="QOD674" s="60"/>
      <c r="QOE674" s="94"/>
      <c r="QOF674" s="59"/>
      <c r="QOG674" s="60"/>
      <c r="QOH674" s="94"/>
      <c r="QOI674" s="59"/>
      <c r="QOJ674" s="60"/>
      <c r="QOK674" s="94"/>
      <c r="QOL674" s="59"/>
      <c r="QOM674" s="60"/>
      <c r="QON674" s="94"/>
      <c r="QOO674" s="59"/>
      <c r="QOP674" s="60"/>
      <c r="QOQ674" s="94"/>
      <c r="QOR674" s="59"/>
      <c r="QOS674" s="60"/>
      <c r="QOT674" s="94"/>
      <c r="QOU674" s="59"/>
      <c r="QOV674" s="60"/>
      <c r="QOW674" s="94"/>
      <c r="QOX674" s="59"/>
      <c r="QOY674" s="60"/>
      <c r="QOZ674" s="94"/>
      <c r="QPA674" s="59"/>
      <c r="QPB674" s="60"/>
      <c r="QPC674" s="94"/>
      <c r="QPD674" s="59"/>
      <c r="QPE674" s="60"/>
      <c r="QPF674" s="94"/>
      <c r="QPG674" s="59"/>
      <c r="QPH674" s="60"/>
      <c r="QPI674" s="94"/>
      <c r="QPJ674" s="59"/>
      <c r="QPK674" s="60"/>
      <c r="QPL674" s="94"/>
      <c r="QPM674" s="59"/>
      <c r="QPN674" s="60"/>
      <c r="QPO674" s="94"/>
      <c r="QPP674" s="59"/>
      <c r="QPQ674" s="60"/>
      <c r="QPR674" s="94"/>
      <c r="QPS674" s="59"/>
      <c r="QPT674" s="60"/>
      <c r="QPU674" s="94"/>
      <c r="QPV674" s="59"/>
      <c r="QPW674" s="60"/>
      <c r="QPX674" s="94"/>
      <c r="QPY674" s="59"/>
      <c r="QPZ674" s="60"/>
      <c r="QQA674" s="94"/>
      <c r="QQB674" s="59"/>
      <c r="QQC674" s="60"/>
      <c r="QQD674" s="94"/>
      <c r="QQE674" s="59"/>
      <c r="QQF674" s="60"/>
      <c r="QQG674" s="94"/>
      <c r="QQH674" s="59"/>
      <c r="QQI674" s="60"/>
      <c r="QQJ674" s="94"/>
      <c r="QQK674" s="59"/>
      <c r="QQL674" s="60"/>
      <c r="QQM674" s="94"/>
      <c r="QQN674" s="59"/>
      <c r="QQO674" s="60"/>
      <c r="QQP674" s="94"/>
      <c r="QQQ674" s="59"/>
      <c r="QQR674" s="60"/>
      <c r="QQS674" s="94"/>
      <c r="QQT674" s="59"/>
      <c r="QQU674" s="60"/>
      <c r="QQV674" s="94"/>
      <c r="QQW674" s="59"/>
      <c r="QQX674" s="60"/>
      <c r="QQY674" s="94"/>
      <c r="QQZ674" s="59"/>
      <c r="QRA674" s="60"/>
      <c r="QRB674" s="94"/>
      <c r="QRC674" s="59"/>
      <c r="QRD674" s="60"/>
      <c r="QRE674" s="94"/>
      <c r="QRF674" s="59"/>
      <c r="QRG674" s="60"/>
      <c r="QRH674" s="94"/>
      <c r="QRI674" s="59"/>
      <c r="QRJ674" s="60"/>
      <c r="QRK674" s="94"/>
      <c r="QRL674" s="59"/>
      <c r="QRM674" s="60"/>
      <c r="QRN674" s="94"/>
      <c r="QRO674" s="59"/>
      <c r="QRP674" s="60"/>
      <c r="QRQ674" s="94"/>
      <c r="QRR674" s="59"/>
      <c r="QRS674" s="60"/>
      <c r="QRT674" s="94"/>
      <c r="QRU674" s="59"/>
      <c r="QRV674" s="60"/>
      <c r="QRW674" s="94"/>
      <c r="QRX674" s="59"/>
      <c r="QRY674" s="60"/>
      <c r="QRZ674" s="94"/>
      <c r="QSA674" s="59"/>
      <c r="QSB674" s="60"/>
      <c r="QSC674" s="94"/>
      <c r="QSD674" s="59"/>
      <c r="QSE674" s="60"/>
      <c r="QSF674" s="94"/>
      <c r="QSG674" s="59"/>
      <c r="QSH674" s="60"/>
      <c r="QSI674" s="94"/>
      <c r="QSJ674" s="59"/>
      <c r="QSK674" s="60"/>
      <c r="QSL674" s="94"/>
      <c r="QSM674" s="59"/>
      <c r="QSN674" s="60"/>
      <c r="QSO674" s="94"/>
      <c r="QSP674" s="59"/>
      <c r="QSQ674" s="60"/>
      <c r="QSR674" s="94"/>
      <c r="QSS674" s="59"/>
      <c r="QST674" s="60"/>
      <c r="QSU674" s="94"/>
      <c r="QSV674" s="59"/>
      <c r="QSW674" s="60"/>
      <c r="QSX674" s="94"/>
      <c r="QSY674" s="59"/>
      <c r="QSZ674" s="60"/>
      <c r="QTA674" s="94"/>
      <c r="QTB674" s="59"/>
      <c r="QTC674" s="60"/>
      <c r="QTD674" s="94"/>
      <c r="QTE674" s="59"/>
      <c r="QTF674" s="60"/>
      <c r="QTG674" s="94"/>
      <c r="QTH674" s="59"/>
      <c r="QTI674" s="60"/>
      <c r="QTJ674" s="94"/>
      <c r="QTK674" s="59"/>
      <c r="QTL674" s="60"/>
      <c r="QTM674" s="94"/>
      <c r="QTN674" s="59"/>
      <c r="QTO674" s="60"/>
      <c r="QTP674" s="94"/>
      <c r="QTQ674" s="59"/>
      <c r="QTR674" s="60"/>
      <c r="QTS674" s="94"/>
      <c r="QTT674" s="59"/>
      <c r="QTU674" s="60"/>
      <c r="QTV674" s="94"/>
      <c r="QTW674" s="59"/>
      <c r="QTX674" s="60"/>
      <c r="QTY674" s="94"/>
      <c r="QTZ674" s="59"/>
      <c r="QUA674" s="60"/>
      <c r="QUB674" s="94"/>
      <c r="QUC674" s="59"/>
      <c r="QUD674" s="60"/>
      <c r="QUE674" s="94"/>
      <c r="QUF674" s="59"/>
      <c r="QUG674" s="60"/>
      <c r="QUH674" s="94"/>
      <c r="QUI674" s="59"/>
      <c r="QUJ674" s="60"/>
      <c r="QUK674" s="94"/>
      <c r="QUL674" s="59"/>
      <c r="QUM674" s="60"/>
      <c r="QUN674" s="94"/>
      <c r="QUO674" s="59"/>
      <c r="QUP674" s="60"/>
      <c r="QUQ674" s="94"/>
      <c r="QUR674" s="59"/>
      <c r="QUS674" s="60"/>
      <c r="QUT674" s="94"/>
      <c r="QUU674" s="59"/>
      <c r="QUV674" s="60"/>
      <c r="QUW674" s="94"/>
      <c r="QUX674" s="59"/>
      <c r="QUY674" s="60"/>
      <c r="QUZ674" s="94"/>
      <c r="QVA674" s="59"/>
      <c r="QVB674" s="60"/>
      <c r="QVC674" s="94"/>
      <c r="QVD674" s="59"/>
      <c r="QVE674" s="60"/>
      <c r="QVF674" s="94"/>
      <c r="QVG674" s="59"/>
      <c r="QVH674" s="60"/>
      <c r="QVI674" s="94"/>
      <c r="QVJ674" s="59"/>
      <c r="QVK674" s="60"/>
      <c r="QVL674" s="94"/>
      <c r="QVM674" s="59"/>
      <c r="QVN674" s="60"/>
      <c r="QVO674" s="94"/>
      <c r="QVP674" s="59"/>
      <c r="QVQ674" s="60"/>
      <c r="QVR674" s="94"/>
      <c r="QVS674" s="59"/>
      <c r="QVT674" s="60"/>
      <c r="QVU674" s="94"/>
      <c r="QVV674" s="59"/>
      <c r="QVW674" s="60"/>
      <c r="QVX674" s="94"/>
      <c r="QVY674" s="59"/>
      <c r="QVZ674" s="60"/>
      <c r="QWA674" s="94"/>
      <c r="QWB674" s="59"/>
      <c r="QWC674" s="60"/>
      <c r="QWD674" s="94"/>
      <c r="QWE674" s="59"/>
      <c r="QWF674" s="60"/>
      <c r="QWG674" s="94"/>
      <c r="QWH674" s="59"/>
      <c r="QWI674" s="60"/>
      <c r="QWJ674" s="94"/>
      <c r="QWK674" s="59"/>
      <c r="QWL674" s="60"/>
      <c r="QWM674" s="94"/>
      <c r="QWN674" s="59"/>
      <c r="QWO674" s="60"/>
      <c r="QWP674" s="94"/>
      <c r="QWQ674" s="59"/>
      <c r="QWR674" s="60"/>
      <c r="QWS674" s="94"/>
      <c r="QWT674" s="59"/>
      <c r="QWU674" s="60"/>
      <c r="QWV674" s="94"/>
      <c r="QWW674" s="59"/>
      <c r="QWX674" s="60"/>
      <c r="QWY674" s="94"/>
      <c r="QWZ674" s="59"/>
      <c r="QXA674" s="60"/>
      <c r="QXB674" s="94"/>
      <c r="QXC674" s="59"/>
      <c r="QXD674" s="60"/>
      <c r="QXE674" s="94"/>
      <c r="QXF674" s="59"/>
      <c r="QXG674" s="60"/>
      <c r="QXH674" s="94"/>
      <c r="QXI674" s="59"/>
      <c r="QXJ674" s="60"/>
      <c r="QXK674" s="94"/>
      <c r="QXL674" s="59"/>
      <c r="QXM674" s="60"/>
      <c r="QXN674" s="94"/>
      <c r="QXO674" s="59"/>
      <c r="QXP674" s="60"/>
      <c r="QXQ674" s="94"/>
      <c r="QXR674" s="59"/>
      <c r="QXS674" s="60"/>
      <c r="QXT674" s="94"/>
      <c r="QXU674" s="59"/>
      <c r="QXV674" s="60"/>
      <c r="QXW674" s="94"/>
      <c r="QXX674" s="59"/>
      <c r="QXY674" s="60"/>
      <c r="QXZ674" s="94"/>
      <c r="QYA674" s="59"/>
      <c r="QYB674" s="60"/>
      <c r="QYC674" s="94"/>
      <c r="QYD674" s="59"/>
      <c r="QYE674" s="60"/>
      <c r="QYF674" s="94"/>
      <c r="QYG674" s="59"/>
      <c r="QYH674" s="60"/>
      <c r="QYI674" s="94"/>
      <c r="QYJ674" s="59"/>
      <c r="QYK674" s="60"/>
      <c r="QYL674" s="94"/>
      <c r="QYM674" s="59"/>
      <c r="QYN674" s="60"/>
      <c r="QYO674" s="94"/>
      <c r="QYP674" s="59"/>
      <c r="QYQ674" s="60"/>
      <c r="QYR674" s="94"/>
      <c r="QYS674" s="59"/>
      <c r="QYT674" s="60"/>
      <c r="QYU674" s="94"/>
      <c r="QYV674" s="59"/>
      <c r="QYW674" s="60"/>
      <c r="QYX674" s="94"/>
      <c r="QYY674" s="59"/>
      <c r="QYZ674" s="60"/>
      <c r="QZA674" s="94"/>
      <c r="QZB674" s="59"/>
      <c r="QZC674" s="60"/>
      <c r="QZD674" s="94"/>
      <c r="QZE674" s="59"/>
      <c r="QZF674" s="60"/>
      <c r="QZG674" s="94"/>
      <c r="QZH674" s="59"/>
      <c r="QZI674" s="60"/>
      <c r="QZJ674" s="94"/>
      <c r="QZK674" s="59"/>
      <c r="QZL674" s="60"/>
      <c r="QZM674" s="94"/>
      <c r="QZN674" s="59"/>
      <c r="QZO674" s="60"/>
      <c r="QZP674" s="94"/>
      <c r="QZQ674" s="59"/>
      <c r="QZR674" s="60"/>
      <c r="QZS674" s="94"/>
      <c r="QZT674" s="59"/>
      <c r="QZU674" s="60"/>
      <c r="QZV674" s="94"/>
      <c r="QZW674" s="59"/>
      <c r="QZX674" s="60"/>
      <c r="QZY674" s="94"/>
      <c r="QZZ674" s="59"/>
      <c r="RAA674" s="60"/>
      <c r="RAB674" s="94"/>
      <c r="RAC674" s="59"/>
      <c r="RAD674" s="60"/>
      <c r="RAE674" s="94"/>
      <c r="RAF674" s="59"/>
      <c r="RAG674" s="60"/>
      <c r="RAH674" s="94"/>
      <c r="RAI674" s="59"/>
      <c r="RAJ674" s="60"/>
      <c r="RAK674" s="94"/>
      <c r="RAL674" s="59"/>
      <c r="RAM674" s="60"/>
      <c r="RAN674" s="94"/>
      <c r="RAO674" s="59"/>
      <c r="RAP674" s="60"/>
      <c r="RAQ674" s="94"/>
      <c r="RAR674" s="59"/>
      <c r="RAS674" s="60"/>
      <c r="RAT674" s="94"/>
      <c r="RAU674" s="59"/>
      <c r="RAV674" s="60"/>
      <c r="RAW674" s="94"/>
      <c r="RAX674" s="59"/>
      <c r="RAY674" s="60"/>
      <c r="RAZ674" s="94"/>
      <c r="RBA674" s="59"/>
      <c r="RBB674" s="60"/>
      <c r="RBC674" s="94"/>
      <c r="RBD674" s="59"/>
      <c r="RBE674" s="60"/>
      <c r="RBF674" s="94"/>
      <c r="RBG674" s="59"/>
      <c r="RBH674" s="60"/>
      <c r="RBI674" s="94"/>
      <c r="RBJ674" s="59"/>
      <c r="RBK674" s="60"/>
      <c r="RBL674" s="94"/>
      <c r="RBM674" s="59"/>
      <c r="RBN674" s="60"/>
      <c r="RBO674" s="94"/>
      <c r="RBP674" s="59"/>
      <c r="RBQ674" s="60"/>
      <c r="RBR674" s="94"/>
      <c r="RBS674" s="59"/>
      <c r="RBT674" s="60"/>
      <c r="RBU674" s="94"/>
      <c r="RBV674" s="59"/>
      <c r="RBW674" s="60"/>
      <c r="RBX674" s="94"/>
      <c r="RBY674" s="59"/>
      <c r="RBZ674" s="60"/>
      <c r="RCA674" s="94"/>
      <c r="RCB674" s="59"/>
      <c r="RCC674" s="60"/>
      <c r="RCD674" s="94"/>
      <c r="RCE674" s="59"/>
      <c r="RCF674" s="60"/>
      <c r="RCG674" s="94"/>
      <c r="RCH674" s="59"/>
      <c r="RCI674" s="60"/>
      <c r="RCJ674" s="94"/>
      <c r="RCK674" s="59"/>
      <c r="RCL674" s="60"/>
      <c r="RCM674" s="94"/>
      <c r="RCN674" s="59"/>
      <c r="RCO674" s="60"/>
      <c r="RCP674" s="94"/>
      <c r="RCQ674" s="59"/>
      <c r="RCR674" s="60"/>
      <c r="RCS674" s="94"/>
      <c r="RCT674" s="59"/>
      <c r="RCU674" s="60"/>
      <c r="RCV674" s="94"/>
      <c r="RCW674" s="59"/>
      <c r="RCX674" s="60"/>
      <c r="RCY674" s="94"/>
      <c r="RCZ674" s="59"/>
      <c r="RDA674" s="60"/>
      <c r="RDB674" s="94"/>
      <c r="RDC674" s="59"/>
      <c r="RDD674" s="60"/>
      <c r="RDE674" s="94"/>
      <c r="RDF674" s="59"/>
      <c r="RDG674" s="60"/>
      <c r="RDH674" s="94"/>
      <c r="RDI674" s="59"/>
      <c r="RDJ674" s="60"/>
      <c r="RDK674" s="94"/>
      <c r="RDL674" s="59"/>
      <c r="RDM674" s="60"/>
      <c r="RDN674" s="94"/>
      <c r="RDO674" s="59"/>
      <c r="RDP674" s="60"/>
      <c r="RDQ674" s="94"/>
      <c r="RDR674" s="59"/>
      <c r="RDS674" s="60"/>
      <c r="RDT674" s="94"/>
      <c r="RDU674" s="59"/>
      <c r="RDV674" s="60"/>
      <c r="RDW674" s="94"/>
      <c r="RDX674" s="59"/>
      <c r="RDY674" s="60"/>
      <c r="RDZ674" s="94"/>
      <c r="REA674" s="59"/>
      <c r="REB674" s="60"/>
      <c r="REC674" s="94"/>
      <c r="RED674" s="59"/>
      <c r="REE674" s="60"/>
      <c r="REF674" s="94"/>
      <c r="REG674" s="59"/>
      <c r="REH674" s="60"/>
      <c r="REI674" s="94"/>
      <c r="REJ674" s="59"/>
      <c r="REK674" s="60"/>
      <c r="REL674" s="94"/>
      <c r="REM674" s="59"/>
      <c r="REN674" s="60"/>
      <c r="REO674" s="94"/>
      <c r="REP674" s="59"/>
      <c r="REQ674" s="60"/>
      <c r="RER674" s="94"/>
      <c r="RES674" s="59"/>
      <c r="RET674" s="60"/>
      <c r="REU674" s="94"/>
      <c r="REV674" s="59"/>
      <c r="REW674" s="60"/>
      <c r="REX674" s="94"/>
      <c r="REY674" s="59"/>
      <c r="REZ674" s="60"/>
      <c r="RFA674" s="94"/>
      <c r="RFB674" s="59"/>
      <c r="RFC674" s="60"/>
      <c r="RFD674" s="94"/>
      <c r="RFE674" s="59"/>
      <c r="RFF674" s="60"/>
      <c r="RFG674" s="94"/>
      <c r="RFH674" s="59"/>
      <c r="RFI674" s="60"/>
      <c r="RFJ674" s="94"/>
      <c r="RFK674" s="59"/>
      <c r="RFL674" s="60"/>
      <c r="RFM674" s="94"/>
      <c r="RFN674" s="59"/>
      <c r="RFO674" s="60"/>
      <c r="RFP674" s="94"/>
      <c r="RFQ674" s="59"/>
      <c r="RFR674" s="60"/>
      <c r="RFS674" s="94"/>
      <c r="RFT674" s="59"/>
      <c r="RFU674" s="60"/>
      <c r="RFV674" s="94"/>
      <c r="RFW674" s="59"/>
      <c r="RFX674" s="60"/>
      <c r="RFY674" s="94"/>
      <c r="RFZ674" s="59"/>
      <c r="RGA674" s="60"/>
      <c r="RGB674" s="94"/>
      <c r="RGC674" s="59"/>
      <c r="RGD674" s="60"/>
      <c r="RGE674" s="94"/>
      <c r="RGF674" s="59"/>
      <c r="RGG674" s="60"/>
      <c r="RGH674" s="94"/>
      <c r="RGI674" s="59"/>
      <c r="RGJ674" s="60"/>
      <c r="RGK674" s="94"/>
      <c r="RGL674" s="59"/>
      <c r="RGM674" s="60"/>
      <c r="RGN674" s="94"/>
      <c r="RGO674" s="59"/>
      <c r="RGP674" s="60"/>
      <c r="RGQ674" s="94"/>
      <c r="RGR674" s="59"/>
      <c r="RGS674" s="60"/>
      <c r="RGT674" s="94"/>
      <c r="RGU674" s="59"/>
      <c r="RGV674" s="60"/>
      <c r="RGW674" s="94"/>
      <c r="RGX674" s="59"/>
      <c r="RGY674" s="60"/>
      <c r="RGZ674" s="94"/>
      <c r="RHA674" s="59"/>
      <c r="RHB674" s="60"/>
      <c r="RHC674" s="94"/>
      <c r="RHD674" s="59"/>
      <c r="RHE674" s="60"/>
      <c r="RHF674" s="94"/>
      <c r="RHG674" s="59"/>
      <c r="RHH674" s="60"/>
      <c r="RHI674" s="94"/>
      <c r="RHJ674" s="59"/>
      <c r="RHK674" s="60"/>
      <c r="RHL674" s="94"/>
      <c r="RHM674" s="59"/>
      <c r="RHN674" s="60"/>
      <c r="RHO674" s="94"/>
      <c r="RHP674" s="59"/>
      <c r="RHQ674" s="60"/>
      <c r="RHR674" s="94"/>
      <c r="RHS674" s="59"/>
      <c r="RHT674" s="60"/>
      <c r="RHU674" s="94"/>
      <c r="RHV674" s="59"/>
      <c r="RHW674" s="60"/>
      <c r="RHX674" s="94"/>
      <c r="RHY674" s="59"/>
      <c r="RHZ674" s="60"/>
      <c r="RIA674" s="94"/>
      <c r="RIB674" s="59"/>
      <c r="RIC674" s="60"/>
      <c r="RID674" s="94"/>
      <c r="RIE674" s="59"/>
      <c r="RIF674" s="60"/>
      <c r="RIG674" s="94"/>
      <c r="RIH674" s="59"/>
      <c r="RII674" s="60"/>
      <c r="RIJ674" s="94"/>
      <c r="RIK674" s="59"/>
      <c r="RIL674" s="60"/>
      <c r="RIM674" s="94"/>
      <c r="RIN674" s="59"/>
      <c r="RIO674" s="60"/>
      <c r="RIP674" s="94"/>
      <c r="RIQ674" s="59"/>
      <c r="RIR674" s="60"/>
      <c r="RIS674" s="94"/>
      <c r="RIT674" s="59"/>
      <c r="RIU674" s="60"/>
      <c r="RIV674" s="94"/>
      <c r="RIW674" s="59"/>
      <c r="RIX674" s="60"/>
      <c r="RIY674" s="94"/>
      <c r="RIZ674" s="59"/>
      <c r="RJA674" s="60"/>
      <c r="RJB674" s="94"/>
      <c r="RJC674" s="59"/>
      <c r="RJD674" s="60"/>
      <c r="RJE674" s="94"/>
      <c r="RJF674" s="59"/>
      <c r="RJG674" s="60"/>
      <c r="RJH674" s="94"/>
      <c r="RJI674" s="59"/>
      <c r="RJJ674" s="60"/>
      <c r="RJK674" s="94"/>
      <c r="RJL674" s="59"/>
      <c r="RJM674" s="60"/>
      <c r="RJN674" s="94"/>
      <c r="RJO674" s="59"/>
      <c r="RJP674" s="60"/>
      <c r="RJQ674" s="94"/>
      <c r="RJR674" s="59"/>
      <c r="RJS674" s="60"/>
      <c r="RJT674" s="94"/>
      <c r="RJU674" s="59"/>
      <c r="RJV674" s="60"/>
      <c r="RJW674" s="94"/>
      <c r="RJX674" s="59"/>
      <c r="RJY674" s="60"/>
      <c r="RJZ674" s="94"/>
      <c r="RKA674" s="59"/>
      <c r="RKB674" s="60"/>
      <c r="RKC674" s="94"/>
      <c r="RKD674" s="59"/>
      <c r="RKE674" s="60"/>
      <c r="RKF674" s="94"/>
      <c r="RKG674" s="59"/>
      <c r="RKH674" s="60"/>
      <c r="RKI674" s="94"/>
      <c r="RKJ674" s="59"/>
      <c r="RKK674" s="60"/>
      <c r="RKL674" s="94"/>
      <c r="RKM674" s="59"/>
      <c r="RKN674" s="60"/>
      <c r="RKO674" s="94"/>
      <c r="RKP674" s="59"/>
      <c r="RKQ674" s="60"/>
      <c r="RKR674" s="94"/>
      <c r="RKS674" s="59"/>
      <c r="RKT674" s="60"/>
      <c r="RKU674" s="94"/>
      <c r="RKV674" s="59"/>
      <c r="RKW674" s="60"/>
      <c r="RKX674" s="94"/>
      <c r="RKY674" s="59"/>
      <c r="RKZ674" s="60"/>
      <c r="RLA674" s="94"/>
      <c r="RLB674" s="59"/>
      <c r="RLC674" s="60"/>
      <c r="RLD674" s="94"/>
      <c r="RLE674" s="59"/>
      <c r="RLF674" s="60"/>
      <c r="RLG674" s="94"/>
      <c r="RLH674" s="59"/>
      <c r="RLI674" s="60"/>
      <c r="RLJ674" s="94"/>
      <c r="RLK674" s="59"/>
      <c r="RLL674" s="60"/>
      <c r="RLM674" s="94"/>
      <c r="RLN674" s="59"/>
      <c r="RLO674" s="60"/>
      <c r="RLP674" s="94"/>
      <c r="RLQ674" s="59"/>
      <c r="RLR674" s="60"/>
      <c r="RLS674" s="94"/>
      <c r="RLT674" s="59"/>
      <c r="RLU674" s="60"/>
      <c r="RLV674" s="94"/>
      <c r="RLW674" s="59"/>
      <c r="RLX674" s="60"/>
      <c r="RLY674" s="94"/>
      <c r="RLZ674" s="59"/>
      <c r="RMA674" s="60"/>
      <c r="RMB674" s="94"/>
      <c r="RMC674" s="59"/>
      <c r="RMD674" s="60"/>
      <c r="RME674" s="94"/>
      <c r="RMF674" s="59"/>
      <c r="RMG674" s="60"/>
      <c r="RMH674" s="94"/>
      <c r="RMI674" s="59"/>
      <c r="RMJ674" s="60"/>
      <c r="RMK674" s="94"/>
      <c r="RML674" s="59"/>
      <c r="RMM674" s="60"/>
      <c r="RMN674" s="94"/>
      <c r="RMO674" s="59"/>
      <c r="RMP674" s="60"/>
      <c r="RMQ674" s="94"/>
      <c r="RMR674" s="59"/>
      <c r="RMS674" s="60"/>
      <c r="RMT674" s="94"/>
      <c r="RMU674" s="59"/>
      <c r="RMV674" s="60"/>
      <c r="RMW674" s="94"/>
      <c r="RMX674" s="59"/>
      <c r="RMY674" s="60"/>
      <c r="RMZ674" s="94"/>
      <c r="RNA674" s="59"/>
      <c r="RNB674" s="60"/>
      <c r="RNC674" s="94"/>
      <c r="RND674" s="59"/>
      <c r="RNE674" s="60"/>
      <c r="RNF674" s="94"/>
      <c r="RNG674" s="59"/>
      <c r="RNH674" s="60"/>
      <c r="RNI674" s="94"/>
      <c r="RNJ674" s="59"/>
      <c r="RNK674" s="60"/>
      <c r="RNL674" s="94"/>
      <c r="RNM674" s="59"/>
      <c r="RNN674" s="60"/>
      <c r="RNO674" s="94"/>
      <c r="RNP674" s="59"/>
      <c r="RNQ674" s="60"/>
      <c r="RNR674" s="94"/>
      <c r="RNS674" s="59"/>
      <c r="RNT674" s="60"/>
      <c r="RNU674" s="94"/>
      <c r="RNV674" s="59"/>
      <c r="RNW674" s="60"/>
      <c r="RNX674" s="94"/>
      <c r="RNY674" s="59"/>
      <c r="RNZ674" s="60"/>
      <c r="ROA674" s="94"/>
      <c r="ROB674" s="59"/>
      <c r="ROC674" s="60"/>
      <c r="ROD674" s="94"/>
      <c r="ROE674" s="59"/>
      <c r="ROF674" s="60"/>
      <c r="ROG674" s="94"/>
      <c r="ROH674" s="59"/>
      <c r="ROI674" s="60"/>
      <c r="ROJ674" s="94"/>
      <c r="ROK674" s="59"/>
      <c r="ROL674" s="60"/>
      <c r="ROM674" s="94"/>
      <c r="RON674" s="59"/>
      <c r="ROO674" s="60"/>
      <c r="ROP674" s="94"/>
      <c r="ROQ674" s="59"/>
      <c r="ROR674" s="60"/>
      <c r="ROS674" s="94"/>
      <c r="ROT674" s="59"/>
      <c r="ROU674" s="60"/>
      <c r="ROV674" s="94"/>
      <c r="ROW674" s="59"/>
      <c r="ROX674" s="60"/>
      <c r="ROY674" s="94"/>
      <c r="ROZ674" s="59"/>
      <c r="RPA674" s="60"/>
      <c r="RPB674" s="94"/>
      <c r="RPC674" s="59"/>
      <c r="RPD674" s="60"/>
      <c r="RPE674" s="94"/>
      <c r="RPF674" s="59"/>
      <c r="RPG674" s="60"/>
      <c r="RPH674" s="94"/>
      <c r="RPI674" s="59"/>
      <c r="RPJ674" s="60"/>
      <c r="RPK674" s="94"/>
      <c r="RPL674" s="59"/>
      <c r="RPM674" s="60"/>
      <c r="RPN674" s="94"/>
      <c r="RPO674" s="59"/>
      <c r="RPP674" s="60"/>
      <c r="RPQ674" s="94"/>
      <c r="RPR674" s="59"/>
      <c r="RPS674" s="60"/>
      <c r="RPT674" s="94"/>
      <c r="RPU674" s="59"/>
      <c r="RPV674" s="60"/>
      <c r="RPW674" s="94"/>
      <c r="RPX674" s="59"/>
      <c r="RPY674" s="60"/>
      <c r="RPZ674" s="94"/>
      <c r="RQA674" s="59"/>
      <c r="RQB674" s="60"/>
      <c r="RQC674" s="94"/>
      <c r="RQD674" s="59"/>
      <c r="RQE674" s="60"/>
      <c r="RQF674" s="94"/>
      <c r="RQG674" s="59"/>
      <c r="RQH674" s="60"/>
      <c r="RQI674" s="94"/>
      <c r="RQJ674" s="59"/>
      <c r="RQK674" s="60"/>
      <c r="RQL674" s="94"/>
      <c r="RQM674" s="59"/>
      <c r="RQN674" s="60"/>
      <c r="RQO674" s="94"/>
      <c r="RQP674" s="59"/>
      <c r="RQQ674" s="60"/>
      <c r="RQR674" s="94"/>
      <c r="RQS674" s="59"/>
      <c r="RQT674" s="60"/>
      <c r="RQU674" s="94"/>
      <c r="RQV674" s="59"/>
      <c r="RQW674" s="60"/>
      <c r="RQX674" s="94"/>
      <c r="RQY674" s="59"/>
      <c r="RQZ674" s="60"/>
      <c r="RRA674" s="94"/>
      <c r="RRB674" s="59"/>
      <c r="RRC674" s="60"/>
      <c r="RRD674" s="94"/>
      <c r="RRE674" s="59"/>
      <c r="RRF674" s="60"/>
      <c r="RRG674" s="94"/>
      <c r="RRH674" s="59"/>
      <c r="RRI674" s="60"/>
      <c r="RRJ674" s="94"/>
      <c r="RRK674" s="59"/>
      <c r="RRL674" s="60"/>
      <c r="RRM674" s="94"/>
      <c r="RRN674" s="59"/>
      <c r="RRO674" s="60"/>
      <c r="RRP674" s="94"/>
      <c r="RRQ674" s="59"/>
      <c r="RRR674" s="60"/>
      <c r="RRS674" s="94"/>
      <c r="RRT674" s="59"/>
      <c r="RRU674" s="60"/>
      <c r="RRV674" s="94"/>
      <c r="RRW674" s="59"/>
      <c r="RRX674" s="60"/>
      <c r="RRY674" s="94"/>
      <c r="RRZ674" s="59"/>
      <c r="RSA674" s="60"/>
      <c r="RSB674" s="94"/>
      <c r="RSC674" s="59"/>
      <c r="RSD674" s="60"/>
      <c r="RSE674" s="94"/>
      <c r="RSF674" s="59"/>
      <c r="RSG674" s="60"/>
      <c r="RSH674" s="94"/>
      <c r="RSI674" s="59"/>
      <c r="RSJ674" s="60"/>
      <c r="RSK674" s="94"/>
      <c r="RSL674" s="59"/>
      <c r="RSM674" s="60"/>
      <c r="RSN674" s="94"/>
      <c r="RSO674" s="59"/>
      <c r="RSP674" s="60"/>
      <c r="RSQ674" s="94"/>
      <c r="RSR674" s="59"/>
      <c r="RSS674" s="60"/>
      <c r="RST674" s="94"/>
      <c r="RSU674" s="59"/>
      <c r="RSV674" s="60"/>
      <c r="RSW674" s="94"/>
      <c r="RSX674" s="59"/>
      <c r="RSY674" s="60"/>
      <c r="RSZ674" s="94"/>
      <c r="RTA674" s="59"/>
      <c r="RTB674" s="60"/>
      <c r="RTC674" s="94"/>
      <c r="RTD674" s="59"/>
      <c r="RTE674" s="60"/>
      <c r="RTF674" s="94"/>
      <c r="RTG674" s="59"/>
      <c r="RTH674" s="60"/>
      <c r="RTI674" s="94"/>
      <c r="RTJ674" s="59"/>
      <c r="RTK674" s="60"/>
      <c r="RTL674" s="94"/>
      <c r="RTM674" s="59"/>
      <c r="RTN674" s="60"/>
      <c r="RTO674" s="94"/>
      <c r="RTP674" s="59"/>
      <c r="RTQ674" s="60"/>
      <c r="RTR674" s="94"/>
      <c r="RTS674" s="59"/>
      <c r="RTT674" s="60"/>
      <c r="RTU674" s="94"/>
      <c r="RTV674" s="59"/>
      <c r="RTW674" s="60"/>
      <c r="RTX674" s="94"/>
      <c r="RTY674" s="59"/>
      <c r="RTZ674" s="60"/>
      <c r="RUA674" s="94"/>
      <c r="RUB674" s="59"/>
      <c r="RUC674" s="60"/>
      <c r="RUD674" s="94"/>
      <c r="RUE674" s="59"/>
      <c r="RUF674" s="60"/>
      <c r="RUG674" s="94"/>
      <c r="RUH674" s="59"/>
      <c r="RUI674" s="60"/>
      <c r="RUJ674" s="94"/>
      <c r="RUK674" s="59"/>
      <c r="RUL674" s="60"/>
      <c r="RUM674" s="94"/>
      <c r="RUN674" s="59"/>
      <c r="RUO674" s="60"/>
      <c r="RUP674" s="94"/>
      <c r="RUQ674" s="59"/>
      <c r="RUR674" s="60"/>
      <c r="RUS674" s="94"/>
      <c r="RUT674" s="59"/>
      <c r="RUU674" s="60"/>
      <c r="RUV674" s="94"/>
      <c r="RUW674" s="59"/>
      <c r="RUX674" s="60"/>
      <c r="RUY674" s="94"/>
      <c r="RUZ674" s="59"/>
      <c r="RVA674" s="60"/>
      <c r="RVB674" s="94"/>
      <c r="RVC674" s="59"/>
      <c r="RVD674" s="60"/>
      <c r="RVE674" s="94"/>
      <c r="RVF674" s="59"/>
      <c r="RVG674" s="60"/>
      <c r="RVH674" s="94"/>
      <c r="RVI674" s="59"/>
      <c r="RVJ674" s="60"/>
      <c r="RVK674" s="94"/>
      <c r="RVL674" s="59"/>
      <c r="RVM674" s="60"/>
      <c r="RVN674" s="94"/>
      <c r="RVO674" s="59"/>
      <c r="RVP674" s="60"/>
      <c r="RVQ674" s="94"/>
      <c r="RVR674" s="59"/>
      <c r="RVS674" s="60"/>
      <c r="RVT674" s="94"/>
      <c r="RVU674" s="59"/>
      <c r="RVV674" s="60"/>
      <c r="RVW674" s="94"/>
      <c r="RVX674" s="59"/>
      <c r="RVY674" s="60"/>
      <c r="RVZ674" s="94"/>
      <c r="RWA674" s="59"/>
      <c r="RWB674" s="60"/>
      <c r="RWC674" s="94"/>
      <c r="RWD674" s="59"/>
      <c r="RWE674" s="60"/>
      <c r="RWF674" s="94"/>
      <c r="RWG674" s="59"/>
      <c r="RWH674" s="60"/>
      <c r="RWI674" s="94"/>
      <c r="RWJ674" s="59"/>
      <c r="RWK674" s="60"/>
      <c r="RWL674" s="94"/>
      <c r="RWM674" s="59"/>
      <c r="RWN674" s="60"/>
      <c r="RWO674" s="94"/>
      <c r="RWP674" s="59"/>
      <c r="RWQ674" s="60"/>
      <c r="RWR674" s="94"/>
      <c r="RWS674" s="59"/>
      <c r="RWT674" s="60"/>
      <c r="RWU674" s="94"/>
      <c r="RWV674" s="59"/>
      <c r="RWW674" s="60"/>
      <c r="RWX674" s="94"/>
      <c r="RWY674" s="59"/>
      <c r="RWZ674" s="60"/>
      <c r="RXA674" s="94"/>
      <c r="RXB674" s="59"/>
      <c r="RXC674" s="60"/>
      <c r="RXD674" s="94"/>
      <c r="RXE674" s="59"/>
      <c r="RXF674" s="60"/>
      <c r="RXG674" s="94"/>
      <c r="RXH674" s="59"/>
      <c r="RXI674" s="60"/>
      <c r="RXJ674" s="94"/>
      <c r="RXK674" s="59"/>
      <c r="RXL674" s="60"/>
      <c r="RXM674" s="94"/>
      <c r="RXN674" s="59"/>
      <c r="RXO674" s="60"/>
      <c r="RXP674" s="94"/>
      <c r="RXQ674" s="59"/>
      <c r="RXR674" s="60"/>
      <c r="RXS674" s="94"/>
      <c r="RXT674" s="59"/>
      <c r="RXU674" s="60"/>
      <c r="RXV674" s="94"/>
      <c r="RXW674" s="59"/>
      <c r="RXX674" s="60"/>
      <c r="RXY674" s="94"/>
      <c r="RXZ674" s="59"/>
      <c r="RYA674" s="60"/>
      <c r="RYB674" s="94"/>
      <c r="RYC674" s="59"/>
      <c r="RYD674" s="60"/>
      <c r="RYE674" s="94"/>
      <c r="RYF674" s="59"/>
      <c r="RYG674" s="60"/>
      <c r="RYH674" s="94"/>
      <c r="RYI674" s="59"/>
      <c r="RYJ674" s="60"/>
      <c r="RYK674" s="94"/>
      <c r="RYL674" s="59"/>
      <c r="RYM674" s="60"/>
      <c r="RYN674" s="94"/>
      <c r="RYO674" s="59"/>
      <c r="RYP674" s="60"/>
      <c r="RYQ674" s="94"/>
      <c r="RYR674" s="59"/>
      <c r="RYS674" s="60"/>
      <c r="RYT674" s="94"/>
      <c r="RYU674" s="59"/>
      <c r="RYV674" s="60"/>
      <c r="RYW674" s="94"/>
      <c r="RYX674" s="59"/>
      <c r="RYY674" s="60"/>
      <c r="RYZ674" s="94"/>
      <c r="RZA674" s="59"/>
      <c r="RZB674" s="60"/>
      <c r="RZC674" s="94"/>
      <c r="RZD674" s="59"/>
      <c r="RZE674" s="60"/>
      <c r="RZF674" s="94"/>
      <c r="RZG674" s="59"/>
      <c r="RZH674" s="60"/>
      <c r="RZI674" s="94"/>
      <c r="RZJ674" s="59"/>
      <c r="RZK674" s="60"/>
      <c r="RZL674" s="94"/>
      <c r="RZM674" s="59"/>
      <c r="RZN674" s="60"/>
      <c r="RZO674" s="94"/>
      <c r="RZP674" s="59"/>
      <c r="RZQ674" s="60"/>
      <c r="RZR674" s="94"/>
      <c r="RZS674" s="59"/>
      <c r="RZT674" s="60"/>
      <c r="RZU674" s="94"/>
      <c r="RZV674" s="59"/>
      <c r="RZW674" s="60"/>
      <c r="RZX674" s="94"/>
      <c r="RZY674" s="59"/>
      <c r="RZZ674" s="60"/>
      <c r="SAA674" s="94"/>
      <c r="SAB674" s="59"/>
      <c r="SAC674" s="60"/>
      <c r="SAD674" s="94"/>
      <c r="SAE674" s="59"/>
      <c r="SAF674" s="60"/>
      <c r="SAG674" s="94"/>
      <c r="SAH674" s="59"/>
      <c r="SAI674" s="60"/>
      <c r="SAJ674" s="94"/>
      <c r="SAK674" s="59"/>
      <c r="SAL674" s="60"/>
      <c r="SAM674" s="94"/>
      <c r="SAN674" s="59"/>
      <c r="SAO674" s="60"/>
      <c r="SAP674" s="94"/>
      <c r="SAQ674" s="59"/>
      <c r="SAR674" s="60"/>
      <c r="SAS674" s="94"/>
      <c r="SAT674" s="59"/>
      <c r="SAU674" s="60"/>
      <c r="SAV674" s="94"/>
      <c r="SAW674" s="59"/>
      <c r="SAX674" s="60"/>
      <c r="SAY674" s="94"/>
      <c r="SAZ674" s="59"/>
      <c r="SBA674" s="60"/>
      <c r="SBB674" s="94"/>
      <c r="SBC674" s="59"/>
      <c r="SBD674" s="60"/>
      <c r="SBE674" s="94"/>
      <c r="SBF674" s="59"/>
      <c r="SBG674" s="60"/>
      <c r="SBH674" s="94"/>
      <c r="SBI674" s="59"/>
      <c r="SBJ674" s="60"/>
      <c r="SBK674" s="94"/>
      <c r="SBL674" s="59"/>
      <c r="SBM674" s="60"/>
      <c r="SBN674" s="94"/>
      <c r="SBO674" s="59"/>
      <c r="SBP674" s="60"/>
      <c r="SBQ674" s="94"/>
      <c r="SBR674" s="59"/>
      <c r="SBS674" s="60"/>
      <c r="SBT674" s="94"/>
      <c r="SBU674" s="59"/>
      <c r="SBV674" s="60"/>
      <c r="SBW674" s="94"/>
      <c r="SBX674" s="59"/>
      <c r="SBY674" s="60"/>
      <c r="SBZ674" s="94"/>
      <c r="SCA674" s="59"/>
      <c r="SCB674" s="60"/>
      <c r="SCC674" s="94"/>
      <c r="SCD674" s="59"/>
      <c r="SCE674" s="60"/>
      <c r="SCF674" s="94"/>
      <c r="SCG674" s="59"/>
      <c r="SCH674" s="60"/>
      <c r="SCI674" s="94"/>
      <c r="SCJ674" s="59"/>
      <c r="SCK674" s="60"/>
      <c r="SCL674" s="94"/>
      <c r="SCM674" s="59"/>
      <c r="SCN674" s="60"/>
      <c r="SCO674" s="94"/>
      <c r="SCP674" s="59"/>
      <c r="SCQ674" s="60"/>
      <c r="SCR674" s="94"/>
      <c r="SCS674" s="59"/>
      <c r="SCT674" s="60"/>
      <c r="SCU674" s="94"/>
      <c r="SCV674" s="59"/>
      <c r="SCW674" s="60"/>
      <c r="SCX674" s="94"/>
      <c r="SCY674" s="59"/>
      <c r="SCZ674" s="60"/>
      <c r="SDA674" s="94"/>
      <c r="SDB674" s="59"/>
      <c r="SDC674" s="60"/>
      <c r="SDD674" s="94"/>
      <c r="SDE674" s="59"/>
      <c r="SDF674" s="60"/>
      <c r="SDG674" s="94"/>
      <c r="SDH674" s="59"/>
      <c r="SDI674" s="60"/>
      <c r="SDJ674" s="94"/>
      <c r="SDK674" s="59"/>
      <c r="SDL674" s="60"/>
      <c r="SDM674" s="94"/>
      <c r="SDN674" s="59"/>
      <c r="SDO674" s="60"/>
      <c r="SDP674" s="94"/>
      <c r="SDQ674" s="59"/>
      <c r="SDR674" s="60"/>
      <c r="SDS674" s="94"/>
      <c r="SDT674" s="59"/>
      <c r="SDU674" s="60"/>
      <c r="SDV674" s="94"/>
      <c r="SDW674" s="59"/>
      <c r="SDX674" s="60"/>
      <c r="SDY674" s="94"/>
      <c r="SDZ674" s="59"/>
      <c r="SEA674" s="60"/>
      <c r="SEB674" s="94"/>
      <c r="SEC674" s="59"/>
      <c r="SED674" s="60"/>
      <c r="SEE674" s="94"/>
      <c r="SEF674" s="59"/>
      <c r="SEG674" s="60"/>
      <c r="SEH674" s="94"/>
      <c r="SEI674" s="59"/>
      <c r="SEJ674" s="60"/>
      <c r="SEK674" s="94"/>
      <c r="SEL674" s="59"/>
      <c r="SEM674" s="60"/>
      <c r="SEN674" s="94"/>
      <c r="SEO674" s="59"/>
      <c r="SEP674" s="60"/>
      <c r="SEQ674" s="94"/>
      <c r="SER674" s="59"/>
      <c r="SES674" s="60"/>
      <c r="SET674" s="94"/>
      <c r="SEU674" s="59"/>
      <c r="SEV674" s="60"/>
      <c r="SEW674" s="94"/>
      <c r="SEX674" s="59"/>
      <c r="SEY674" s="60"/>
      <c r="SEZ674" s="94"/>
      <c r="SFA674" s="59"/>
      <c r="SFB674" s="60"/>
      <c r="SFC674" s="94"/>
      <c r="SFD674" s="59"/>
      <c r="SFE674" s="60"/>
      <c r="SFF674" s="94"/>
      <c r="SFG674" s="59"/>
      <c r="SFH674" s="60"/>
      <c r="SFI674" s="94"/>
      <c r="SFJ674" s="59"/>
      <c r="SFK674" s="60"/>
      <c r="SFL674" s="94"/>
      <c r="SFM674" s="59"/>
      <c r="SFN674" s="60"/>
      <c r="SFO674" s="94"/>
      <c r="SFP674" s="59"/>
      <c r="SFQ674" s="60"/>
      <c r="SFR674" s="94"/>
      <c r="SFS674" s="59"/>
      <c r="SFT674" s="60"/>
      <c r="SFU674" s="94"/>
      <c r="SFV674" s="59"/>
      <c r="SFW674" s="60"/>
      <c r="SFX674" s="94"/>
      <c r="SFY674" s="59"/>
      <c r="SFZ674" s="60"/>
      <c r="SGA674" s="94"/>
      <c r="SGB674" s="59"/>
      <c r="SGC674" s="60"/>
      <c r="SGD674" s="94"/>
      <c r="SGE674" s="59"/>
      <c r="SGF674" s="60"/>
      <c r="SGG674" s="94"/>
      <c r="SGH674" s="59"/>
      <c r="SGI674" s="60"/>
      <c r="SGJ674" s="94"/>
      <c r="SGK674" s="59"/>
      <c r="SGL674" s="60"/>
      <c r="SGM674" s="94"/>
      <c r="SGN674" s="59"/>
      <c r="SGO674" s="60"/>
      <c r="SGP674" s="94"/>
      <c r="SGQ674" s="59"/>
      <c r="SGR674" s="60"/>
      <c r="SGS674" s="94"/>
      <c r="SGT674" s="59"/>
      <c r="SGU674" s="60"/>
      <c r="SGV674" s="94"/>
      <c r="SGW674" s="59"/>
      <c r="SGX674" s="60"/>
      <c r="SGY674" s="94"/>
      <c r="SGZ674" s="59"/>
      <c r="SHA674" s="60"/>
      <c r="SHB674" s="94"/>
      <c r="SHC674" s="59"/>
      <c r="SHD674" s="60"/>
      <c r="SHE674" s="94"/>
      <c r="SHF674" s="59"/>
      <c r="SHG674" s="60"/>
      <c r="SHH674" s="94"/>
      <c r="SHI674" s="59"/>
      <c r="SHJ674" s="60"/>
      <c r="SHK674" s="94"/>
      <c r="SHL674" s="59"/>
      <c r="SHM674" s="60"/>
      <c r="SHN674" s="94"/>
      <c r="SHO674" s="59"/>
      <c r="SHP674" s="60"/>
      <c r="SHQ674" s="94"/>
      <c r="SHR674" s="59"/>
      <c r="SHS674" s="60"/>
      <c r="SHT674" s="94"/>
      <c r="SHU674" s="59"/>
      <c r="SHV674" s="60"/>
      <c r="SHW674" s="94"/>
      <c r="SHX674" s="59"/>
      <c r="SHY674" s="60"/>
      <c r="SHZ674" s="94"/>
      <c r="SIA674" s="59"/>
      <c r="SIB674" s="60"/>
      <c r="SIC674" s="94"/>
      <c r="SID674" s="59"/>
      <c r="SIE674" s="60"/>
      <c r="SIF674" s="94"/>
      <c r="SIG674" s="59"/>
      <c r="SIH674" s="60"/>
      <c r="SII674" s="94"/>
      <c r="SIJ674" s="59"/>
      <c r="SIK674" s="60"/>
      <c r="SIL674" s="94"/>
      <c r="SIM674" s="59"/>
      <c r="SIN674" s="60"/>
      <c r="SIO674" s="94"/>
      <c r="SIP674" s="59"/>
      <c r="SIQ674" s="60"/>
      <c r="SIR674" s="94"/>
      <c r="SIS674" s="59"/>
      <c r="SIT674" s="60"/>
      <c r="SIU674" s="94"/>
      <c r="SIV674" s="59"/>
      <c r="SIW674" s="60"/>
      <c r="SIX674" s="94"/>
      <c r="SIY674" s="59"/>
      <c r="SIZ674" s="60"/>
      <c r="SJA674" s="94"/>
      <c r="SJB674" s="59"/>
      <c r="SJC674" s="60"/>
      <c r="SJD674" s="94"/>
      <c r="SJE674" s="59"/>
      <c r="SJF674" s="60"/>
      <c r="SJG674" s="94"/>
      <c r="SJH674" s="59"/>
      <c r="SJI674" s="60"/>
      <c r="SJJ674" s="94"/>
      <c r="SJK674" s="59"/>
      <c r="SJL674" s="60"/>
      <c r="SJM674" s="94"/>
      <c r="SJN674" s="59"/>
      <c r="SJO674" s="60"/>
      <c r="SJP674" s="94"/>
      <c r="SJQ674" s="59"/>
      <c r="SJR674" s="60"/>
      <c r="SJS674" s="94"/>
      <c r="SJT674" s="59"/>
      <c r="SJU674" s="60"/>
      <c r="SJV674" s="94"/>
      <c r="SJW674" s="59"/>
      <c r="SJX674" s="60"/>
      <c r="SJY674" s="94"/>
      <c r="SJZ674" s="59"/>
      <c r="SKA674" s="60"/>
      <c r="SKB674" s="94"/>
      <c r="SKC674" s="59"/>
      <c r="SKD674" s="60"/>
      <c r="SKE674" s="94"/>
      <c r="SKF674" s="59"/>
      <c r="SKG674" s="60"/>
      <c r="SKH674" s="94"/>
      <c r="SKI674" s="59"/>
      <c r="SKJ674" s="60"/>
      <c r="SKK674" s="94"/>
      <c r="SKL674" s="59"/>
      <c r="SKM674" s="60"/>
      <c r="SKN674" s="94"/>
      <c r="SKO674" s="59"/>
      <c r="SKP674" s="60"/>
      <c r="SKQ674" s="94"/>
      <c r="SKR674" s="59"/>
      <c r="SKS674" s="60"/>
      <c r="SKT674" s="94"/>
      <c r="SKU674" s="59"/>
      <c r="SKV674" s="60"/>
      <c r="SKW674" s="94"/>
      <c r="SKX674" s="59"/>
      <c r="SKY674" s="60"/>
      <c r="SKZ674" s="94"/>
      <c r="SLA674" s="59"/>
      <c r="SLB674" s="60"/>
      <c r="SLC674" s="94"/>
      <c r="SLD674" s="59"/>
      <c r="SLE674" s="60"/>
      <c r="SLF674" s="94"/>
      <c r="SLG674" s="59"/>
      <c r="SLH674" s="60"/>
      <c r="SLI674" s="94"/>
      <c r="SLJ674" s="59"/>
      <c r="SLK674" s="60"/>
      <c r="SLL674" s="94"/>
      <c r="SLM674" s="59"/>
      <c r="SLN674" s="60"/>
      <c r="SLO674" s="94"/>
      <c r="SLP674" s="59"/>
      <c r="SLQ674" s="60"/>
      <c r="SLR674" s="94"/>
      <c r="SLS674" s="59"/>
      <c r="SLT674" s="60"/>
      <c r="SLU674" s="94"/>
      <c r="SLV674" s="59"/>
      <c r="SLW674" s="60"/>
      <c r="SLX674" s="94"/>
      <c r="SLY674" s="59"/>
      <c r="SLZ674" s="60"/>
      <c r="SMA674" s="94"/>
      <c r="SMB674" s="59"/>
      <c r="SMC674" s="60"/>
      <c r="SMD674" s="94"/>
      <c r="SME674" s="59"/>
      <c r="SMF674" s="60"/>
      <c r="SMG674" s="94"/>
      <c r="SMH674" s="59"/>
      <c r="SMI674" s="60"/>
      <c r="SMJ674" s="94"/>
      <c r="SMK674" s="59"/>
      <c r="SML674" s="60"/>
      <c r="SMM674" s="94"/>
      <c r="SMN674" s="59"/>
      <c r="SMO674" s="60"/>
      <c r="SMP674" s="94"/>
      <c r="SMQ674" s="59"/>
      <c r="SMR674" s="60"/>
      <c r="SMS674" s="94"/>
      <c r="SMT674" s="59"/>
      <c r="SMU674" s="60"/>
      <c r="SMV674" s="94"/>
      <c r="SMW674" s="59"/>
      <c r="SMX674" s="60"/>
      <c r="SMY674" s="94"/>
      <c r="SMZ674" s="59"/>
      <c r="SNA674" s="60"/>
      <c r="SNB674" s="94"/>
      <c r="SNC674" s="59"/>
      <c r="SND674" s="60"/>
      <c r="SNE674" s="94"/>
      <c r="SNF674" s="59"/>
      <c r="SNG674" s="60"/>
      <c r="SNH674" s="94"/>
      <c r="SNI674" s="59"/>
      <c r="SNJ674" s="60"/>
      <c r="SNK674" s="94"/>
      <c r="SNL674" s="59"/>
      <c r="SNM674" s="60"/>
      <c r="SNN674" s="94"/>
      <c r="SNO674" s="59"/>
      <c r="SNP674" s="60"/>
      <c r="SNQ674" s="94"/>
      <c r="SNR674" s="59"/>
      <c r="SNS674" s="60"/>
      <c r="SNT674" s="94"/>
      <c r="SNU674" s="59"/>
      <c r="SNV674" s="60"/>
      <c r="SNW674" s="94"/>
      <c r="SNX674" s="59"/>
      <c r="SNY674" s="60"/>
      <c r="SNZ674" s="94"/>
      <c r="SOA674" s="59"/>
      <c r="SOB674" s="60"/>
      <c r="SOC674" s="94"/>
      <c r="SOD674" s="59"/>
      <c r="SOE674" s="60"/>
      <c r="SOF674" s="94"/>
      <c r="SOG674" s="59"/>
      <c r="SOH674" s="60"/>
      <c r="SOI674" s="94"/>
      <c r="SOJ674" s="59"/>
      <c r="SOK674" s="60"/>
      <c r="SOL674" s="94"/>
      <c r="SOM674" s="59"/>
      <c r="SON674" s="60"/>
      <c r="SOO674" s="94"/>
      <c r="SOP674" s="59"/>
      <c r="SOQ674" s="60"/>
      <c r="SOR674" s="94"/>
      <c r="SOS674" s="59"/>
      <c r="SOT674" s="60"/>
      <c r="SOU674" s="94"/>
      <c r="SOV674" s="59"/>
      <c r="SOW674" s="60"/>
      <c r="SOX674" s="94"/>
      <c r="SOY674" s="59"/>
      <c r="SOZ674" s="60"/>
      <c r="SPA674" s="94"/>
      <c r="SPB674" s="59"/>
      <c r="SPC674" s="60"/>
      <c r="SPD674" s="94"/>
      <c r="SPE674" s="59"/>
      <c r="SPF674" s="60"/>
      <c r="SPG674" s="94"/>
      <c r="SPH674" s="59"/>
      <c r="SPI674" s="60"/>
      <c r="SPJ674" s="94"/>
      <c r="SPK674" s="59"/>
      <c r="SPL674" s="60"/>
      <c r="SPM674" s="94"/>
      <c r="SPN674" s="59"/>
      <c r="SPO674" s="60"/>
      <c r="SPP674" s="94"/>
      <c r="SPQ674" s="59"/>
      <c r="SPR674" s="60"/>
      <c r="SPS674" s="94"/>
      <c r="SPT674" s="59"/>
      <c r="SPU674" s="60"/>
      <c r="SPV674" s="94"/>
      <c r="SPW674" s="59"/>
      <c r="SPX674" s="60"/>
      <c r="SPY674" s="94"/>
      <c r="SPZ674" s="59"/>
      <c r="SQA674" s="60"/>
      <c r="SQB674" s="94"/>
      <c r="SQC674" s="59"/>
      <c r="SQD674" s="60"/>
      <c r="SQE674" s="94"/>
      <c r="SQF674" s="59"/>
      <c r="SQG674" s="60"/>
      <c r="SQH674" s="94"/>
      <c r="SQI674" s="59"/>
      <c r="SQJ674" s="60"/>
      <c r="SQK674" s="94"/>
      <c r="SQL674" s="59"/>
      <c r="SQM674" s="60"/>
      <c r="SQN674" s="94"/>
      <c r="SQO674" s="59"/>
      <c r="SQP674" s="60"/>
      <c r="SQQ674" s="94"/>
      <c r="SQR674" s="59"/>
      <c r="SQS674" s="60"/>
      <c r="SQT674" s="94"/>
      <c r="SQU674" s="59"/>
      <c r="SQV674" s="60"/>
      <c r="SQW674" s="94"/>
      <c r="SQX674" s="59"/>
      <c r="SQY674" s="60"/>
      <c r="SQZ674" s="94"/>
      <c r="SRA674" s="59"/>
      <c r="SRB674" s="60"/>
      <c r="SRC674" s="94"/>
      <c r="SRD674" s="59"/>
      <c r="SRE674" s="60"/>
      <c r="SRF674" s="94"/>
      <c r="SRG674" s="59"/>
      <c r="SRH674" s="60"/>
      <c r="SRI674" s="94"/>
      <c r="SRJ674" s="59"/>
      <c r="SRK674" s="60"/>
      <c r="SRL674" s="94"/>
      <c r="SRM674" s="59"/>
      <c r="SRN674" s="60"/>
      <c r="SRO674" s="94"/>
      <c r="SRP674" s="59"/>
      <c r="SRQ674" s="60"/>
      <c r="SRR674" s="94"/>
      <c r="SRS674" s="59"/>
      <c r="SRT674" s="60"/>
      <c r="SRU674" s="94"/>
      <c r="SRV674" s="59"/>
      <c r="SRW674" s="60"/>
      <c r="SRX674" s="94"/>
      <c r="SRY674" s="59"/>
      <c r="SRZ674" s="60"/>
      <c r="SSA674" s="94"/>
      <c r="SSB674" s="59"/>
      <c r="SSC674" s="60"/>
      <c r="SSD674" s="94"/>
      <c r="SSE674" s="59"/>
      <c r="SSF674" s="60"/>
      <c r="SSG674" s="94"/>
      <c r="SSH674" s="59"/>
      <c r="SSI674" s="60"/>
      <c r="SSJ674" s="94"/>
      <c r="SSK674" s="59"/>
      <c r="SSL674" s="60"/>
      <c r="SSM674" s="94"/>
      <c r="SSN674" s="59"/>
      <c r="SSO674" s="60"/>
      <c r="SSP674" s="94"/>
      <c r="SSQ674" s="59"/>
      <c r="SSR674" s="60"/>
      <c r="SSS674" s="94"/>
      <c r="SST674" s="59"/>
      <c r="SSU674" s="60"/>
      <c r="SSV674" s="94"/>
      <c r="SSW674" s="59"/>
      <c r="SSX674" s="60"/>
      <c r="SSY674" s="94"/>
      <c r="SSZ674" s="59"/>
      <c r="STA674" s="60"/>
      <c r="STB674" s="94"/>
      <c r="STC674" s="59"/>
      <c r="STD674" s="60"/>
      <c r="STE674" s="94"/>
      <c r="STF674" s="59"/>
      <c r="STG674" s="60"/>
      <c r="STH674" s="94"/>
      <c r="STI674" s="59"/>
      <c r="STJ674" s="60"/>
      <c r="STK674" s="94"/>
      <c r="STL674" s="59"/>
      <c r="STM674" s="60"/>
      <c r="STN674" s="94"/>
      <c r="STO674" s="59"/>
      <c r="STP674" s="60"/>
      <c r="STQ674" s="94"/>
      <c r="STR674" s="59"/>
      <c r="STS674" s="60"/>
      <c r="STT674" s="94"/>
      <c r="STU674" s="59"/>
      <c r="STV674" s="60"/>
      <c r="STW674" s="94"/>
      <c r="STX674" s="59"/>
      <c r="STY674" s="60"/>
      <c r="STZ674" s="94"/>
      <c r="SUA674" s="59"/>
      <c r="SUB674" s="60"/>
      <c r="SUC674" s="94"/>
      <c r="SUD674" s="59"/>
      <c r="SUE674" s="60"/>
      <c r="SUF674" s="94"/>
      <c r="SUG674" s="59"/>
      <c r="SUH674" s="60"/>
      <c r="SUI674" s="94"/>
      <c r="SUJ674" s="59"/>
      <c r="SUK674" s="60"/>
      <c r="SUL674" s="94"/>
      <c r="SUM674" s="59"/>
      <c r="SUN674" s="60"/>
      <c r="SUO674" s="94"/>
      <c r="SUP674" s="59"/>
      <c r="SUQ674" s="60"/>
      <c r="SUR674" s="94"/>
      <c r="SUS674" s="59"/>
      <c r="SUT674" s="60"/>
      <c r="SUU674" s="94"/>
      <c r="SUV674" s="59"/>
      <c r="SUW674" s="60"/>
      <c r="SUX674" s="94"/>
      <c r="SUY674" s="59"/>
      <c r="SUZ674" s="60"/>
      <c r="SVA674" s="94"/>
      <c r="SVB674" s="59"/>
      <c r="SVC674" s="60"/>
      <c r="SVD674" s="94"/>
      <c r="SVE674" s="59"/>
      <c r="SVF674" s="60"/>
      <c r="SVG674" s="94"/>
      <c r="SVH674" s="59"/>
      <c r="SVI674" s="60"/>
      <c r="SVJ674" s="94"/>
      <c r="SVK674" s="59"/>
      <c r="SVL674" s="60"/>
      <c r="SVM674" s="94"/>
      <c r="SVN674" s="59"/>
      <c r="SVO674" s="60"/>
      <c r="SVP674" s="94"/>
      <c r="SVQ674" s="59"/>
      <c r="SVR674" s="60"/>
      <c r="SVS674" s="94"/>
      <c r="SVT674" s="59"/>
      <c r="SVU674" s="60"/>
      <c r="SVV674" s="94"/>
      <c r="SVW674" s="59"/>
      <c r="SVX674" s="60"/>
      <c r="SVY674" s="94"/>
      <c r="SVZ674" s="59"/>
      <c r="SWA674" s="60"/>
      <c r="SWB674" s="94"/>
      <c r="SWC674" s="59"/>
      <c r="SWD674" s="60"/>
      <c r="SWE674" s="94"/>
      <c r="SWF674" s="59"/>
      <c r="SWG674" s="60"/>
      <c r="SWH674" s="94"/>
      <c r="SWI674" s="59"/>
      <c r="SWJ674" s="60"/>
      <c r="SWK674" s="94"/>
      <c r="SWL674" s="59"/>
      <c r="SWM674" s="60"/>
      <c r="SWN674" s="94"/>
      <c r="SWO674" s="59"/>
      <c r="SWP674" s="60"/>
      <c r="SWQ674" s="94"/>
      <c r="SWR674" s="59"/>
      <c r="SWS674" s="60"/>
      <c r="SWT674" s="94"/>
      <c r="SWU674" s="59"/>
      <c r="SWV674" s="60"/>
      <c r="SWW674" s="94"/>
      <c r="SWX674" s="59"/>
      <c r="SWY674" s="60"/>
      <c r="SWZ674" s="94"/>
      <c r="SXA674" s="59"/>
      <c r="SXB674" s="60"/>
      <c r="SXC674" s="94"/>
      <c r="SXD674" s="59"/>
      <c r="SXE674" s="60"/>
      <c r="SXF674" s="94"/>
      <c r="SXG674" s="59"/>
      <c r="SXH674" s="60"/>
      <c r="SXI674" s="94"/>
      <c r="SXJ674" s="59"/>
      <c r="SXK674" s="60"/>
      <c r="SXL674" s="94"/>
      <c r="SXM674" s="59"/>
      <c r="SXN674" s="60"/>
      <c r="SXO674" s="94"/>
      <c r="SXP674" s="59"/>
      <c r="SXQ674" s="60"/>
      <c r="SXR674" s="94"/>
      <c r="SXS674" s="59"/>
      <c r="SXT674" s="60"/>
      <c r="SXU674" s="94"/>
      <c r="SXV674" s="59"/>
      <c r="SXW674" s="60"/>
      <c r="SXX674" s="94"/>
      <c r="SXY674" s="59"/>
      <c r="SXZ674" s="60"/>
      <c r="SYA674" s="94"/>
      <c r="SYB674" s="59"/>
      <c r="SYC674" s="60"/>
      <c r="SYD674" s="94"/>
      <c r="SYE674" s="59"/>
      <c r="SYF674" s="60"/>
      <c r="SYG674" s="94"/>
      <c r="SYH674" s="59"/>
      <c r="SYI674" s="60"/>
      <c r="SYJ674" s="94"/>
      <c r="SYK674" s="59"/>
      <c r="SYL674" s="60"/>
      <c r="SYM674" s="94"/>
      <c r="SYN674" s="59"/>
      <c r="SYO674" s="60"/>
      <c r="SYP674" s="94"/>
      <c r="SYQ674" s="59"/>
      <c r="SYR674" s="60"/>
      <c r="SYS674" s="94"/>
      <c r="SYT674" s="59"/>
      <c r="SYU674" s="60"/>
      <c r="SYV674" s="94"/>
      <c r="SYW674" s="59"/>
      <c r="SYX674" s="60"/>
      <c r="SYY674" s="94"/>
      <c r="SYZ674" s="59"/>
      <c r="SZA674" s="60"/>
      <c r="SZB674" s="94"/>
      <c r="SZC674" s="59"/>
      <c r="SZD674" s="60"/>
      <c r="SZE674" s="94"/>
      <c r="SZF674" s="59"/>
      <c r="SZG674" s="60"/>
      <c r="SZH674" s="94"/>
      <c r="SZI674" s="59"/>
      <c r="SZJ674" s="60"/>
      <c r="SZK674" s="94"/>
      <c r="SZL674" s="59"/>
      <c r="SZM674" s="60"/>
      <c r="SZN674" s="94"/>
      <c r="SZO674" s="59"/>
      <c r="SZP674" s="60"/>
      <c r="SZQ674" s="94"/>
      <c r="SZR674" s="59"/>
      <c r="SZS674" s="60"/>
      <c r="SZT674" s="94"/>
      <c r="SZU674" s="59"/>
      <c r="SZV674" s="60"/>
      <c r="SZW674" s="94"/>
      <c r="SZX674" s="59"/>
      <c r="SZY674" s="60"/>
      <c r="SZZ674" s="94"/>
      <c r="TAA674" s="59"/>
      <c r="TAB674" s="60"/>
      <c r="TAC674" s="94"/>
      <c r="TAD674" s="59"/>
      <c r="TAE674" s="60"/>
      <c r="TAF674" s="94"/>
      <c r="TAG674" s="59"/>
      <c r="TAH674" s="60"/>
      <c r="TAI674" s="94"/>
      <c r="TAJ674" s="59"/>
      <c r="TAK674" s="60"/>
      <c r="TAL674" s="94"/>
      <c r="TAM674" s="59"/>
      <c r="TAN674" s="60"/>
      <c r="TAO674" s="94"/>
      <c r="TAP674" s="59"/>
      <c r="TAQ674" s="60"/>
      <c r="TAR674" s="94"/>
      <c r="TAS674" s="59"/>
      <c r="TAT674" s="60"/>
      <c r="TAU674" s="94"/>
      <c r="TAV674" s="59"/>
      <c r="TAW674" s="60"/>
      <c r="TAX674" s="94"/>
      <c r="TAY674" s="59"/>
      <c r="TAZ674" s="60"/>
      <c r="TBA674" s="94"/>
      <c r="TBB674" s="59"/>
      <c r="TBC674" s="60"/>
      <c r="TBD674" s="94"/>
      <c r="TBE674" s="59"/>
      <c r="TBF674" s="60"/>
      <c r="TBG674" s="94"/>
      <c r="TBH674" s="59"/>
      <c r="TBI674" s="60"/>
      <c r="TBJ674" s="94"/>
      <c r="TBK674" s="59"/>
      <c r="TBL674" s="60"/>
      <c r="TBM674" s="94"/>
      <c r="TBN674" s="59"/>
      <c r="TBO674" s="60"/>
      <c r="TBP674" s="94"/>
      <c r="TBQ674" s="59"/>
      <c r="TBR674" s="60"/>
      <c r="TBS674" s="94"/>
      <c r="TBT674" s="59"/>
      <c r="TBU674" s="60"/>
      <c r="TBV674" s="94"/>
      <c r="TBW674" s="59"/>
      <c r="TBX674" s="60"/>
      <c r="TBY674" s="94"/>
      <c r="TBZ674" s="59"/>
      <c r="TCA674" s="60"/>
      <c r="TCB674" s="94"/>
      <c r="TCC674" s="59"/>
      <c r="TCD674" s="60"/>
      <c r="TCE674" s="94"/>
      <c r="TCF674" s="59"/>
      <c r="TCG674" s="60"/>
      <c r="TCH674" s="94"/>
      <c r="TCI674" s="59"/>
      <c r="TCJ674" s="60"/>
      <c r="TCK674" s="94"/>
      <c r="TCL674" s="59"/>
      <c r="TCM674" s="60"/>
      <c r="TCN674" s="94"/>
      <c r="TCO674" s="59"/>
      <c r="TCP674" s="60"/>
      <c r="TCQ674" s="94"/>
      <c r="TCR674" s="59"/>
      <c r="TCS674" s="60"/>
      <c r="TCT674" s="94"/>
      <c r="TCU674" s="59"/>
      <c r="TCV674" s="60"/>
      <c r="TCW674" s="94"/>
      <c r="TCX674" s="59"/>
      <c r="TCY674" s="60"/>
      <c r="TCZ674" s="94"/>
      <c r="TDA674" s="59"/>
      <c r="TDB674" s="60"/>
      <c r="TDC674" s="94"/>
      <c r="TDD674" s="59"/>
      <c r="TDE674" s="60"/>
      <c r="TDF674" s="94"/>
      <c r="TDG674" s="59"/>
      <c r="TDH674" s="60"/>
      <c r="TDI674" s="94"/>
      <c r="TDJ674" s="59"/>
      <c r="TDK674" s="60"/>
      <c r="TDL674" s="94"/>
      <c r="TDM674" s="59"/>
      <c r="TDN674" s="60"/>
      <c r="TDO674" s="94"/>
      <c r="TDP674" s="59"/>
      <c r="TDQ674" s="60"/>
      <c r="TDR674" s="94"/>
      <c r="TDS674" s="59"/>
      <c r="TDT674" s="60"/>
      <c r="TDU674" s="94"/>
      <c r="TDV674" s="59"/>
      <c r="TDW674" s="60"/>
      <c r="TDX674" s="94"/>
      <c r="TDY674" s="59"/>
      <c r="TDZ674" s="60"/>
      <c r="TEA674" s="94"/>
      <c r="TEB674" s="59"/>
      <c r="TEC674" s="60"/>
      <c r="TED674" s="94"/>
      <c r="TEE674" s="59"/>
      <c r="TEF674" s="60"/>
      <c r="TEG674" s="94"/>
      <c r="TEH674" s="59"/>
      <c r="TEI674" s="60"/>
      <c r="TEJ674" s="94"/>
      <c r="TEK674" s="59"/>
      <c r="TEL674" s="60"/>
      <c r="TEM674" s="94"/>
      <c r="TEN674" s="59"/>
      <c r="TEO674" s="60"/>
      <c r="TEP674" s="94"/>
      <c r="TEQ674" s="59"/>
      <c r="TER674" s="60"/>
      <c r="TES674" s="94"/>
      <c r="TET674" s="59"/>
      <c r="TEU674" s="60"/>
      <c r="TEV674" s="94"/>
      <c r="TEW674" s="59"/>
      <c r="TEX674" s="60"/>
      <c r="TEY674" s="94"/>
      <c r="TEZ674" s="59"/>
      <c r="TFA674" s="60"/>
      <c r="TFB674" s="94"/>
      <c r="TFC674" s="59"/>
      <c r="TFD674" s="60"/>
      <c r="TFE674" s="94"/>
      <c r="TFF674" s="59"/>
      <c r="TFG674" s="60"/>
      <c r="TFH674" s="94"/>
      <c r="TFI674" s="59"/>
      <c r="TFJ674" s="60"/>
      <c r="TFK674" s="94"/>
      <c r="TFL674" s="59"/>
      <c r="TFM674" s="60"/>
      <c r="TFN674" s="94"/>
      <c r="TFO674" s="59"/>
      <c r="TFP674" s="60"/>
      <c r="TFQ674" s="94"/>
      <c r="TFR674" s="59"/>
      <c r="TFS674" s="60"/>
      <c r="TFT674" s="94"/>
      <c r="TFU674" s="59"/>
      <c r="TFV674" s="60"/>
      <c r="TFW674" s="94"/>
      <c r="TFX674" s="59"/>
      <c r="TFY674" s="60"/>
      <c r="TFZ674" s="94"/>
      <c r="TGA674" s="59"/>
      <c r="TGB674" s="60"/>
      <c r="TGC674" s="94"/>
      <c r="TGD674" s="59"/>
      <c r="TGE674" s="60"/>
      <c r="TGF674" s="94"/>
      <c r="TGG674" s="59"/>
      <c r="TGH674" s="60"/>
      <c r="TGI674" s="94"/>
      <c r="TGJ674" s="59"/>
      <c r="TGK674" s="60"/>
      <c r="TGL674" s="94"/>
      <c r="TGM674" s="59"/>
      <c r="TGN674" s="60"/>
      <c r="TGO674" s="94"/>
      <c r="TGP674" s="59"/>
      <c r="TGQ674" s="60"/>
      <c r="TGR674" s="94"/>
      <c r="TGS674" s="59"/>
      <c r="TGT674" s="60"/>
      <c r="TGU674" s="94"/>
      <c r="TGV674" s="59"/>
      <c r="TGW674" s="60"/>
      <c r="TGX674" s="94"/>
      <c r="TGY674" s="59"/>
      <c r="TGZ674" s="60"/>
      <c r="THA674" s="94"/>
      <c r="THB674" s="59"/>
      <c r="THC674" s="60"/>
      <c r="THD674" s="94"/>
      <c r="THE674" s="59"/>
      <c r="THF674" s="60"/>
      <c r="THG674" s="94"/>
      <c r="THH674" s="59"/>
      <c r="THI674" s="60"/>
      <c r="THJ674" s="94"/>
      <c r="THK674" s="59"/>
      <c r="THL674" s="60"/>
      <c r="THM674" s="94"/>
      <c r="THN674" s="59"/>
      <c r="THO674" s="60"/>
      <c r="THP674" s="94"/>
      <c r="THQ674" s="59"/>
      <c r="THR674" s="60"/>
      <c r="THS674" s="94"/>
      <c r="THT674" s="59"/>
      <c r="THU674" s="60"/>
      <c r="THV674" s="94"/>
      <c r="THW674" s="59"/>
      <c r="THX674" s="60"/>
      <c r="THY674" s="94"/>
      <c r="THZ674" s="59"/>
      <c r="TIA674" s="60"/>
      <c r="TIB674" s="94"/>
      <c r="TIC674" s="59"/>
      <c r="TID674" s="60"/>
      <c r="TIE674" s="94"/>
      <c r="TIF674" s="59"/>
      <c r="TIG674" s="60"/>
      <c r="TIH674" s="94"/>
      <c r="TII674" s="59"/>
      <c r="TIJ674" s="60"/>
      <c r="TIK674" s="94"/>
      <c r="TIL674" s="59"/>
      <c r="TIM674" s="60"/>
      <c r="TIN674" s="94"/>
      <c r="TIO674" s="59"/>
      <c r="TIP674" s="60"/>
      <c r="TIQ674" s="94"/>
      <c r="TIR674" s="59"/>
      <c r="TIS674" s="60"/>
      <c r="TIT674" s="94"/>
      <c r="TIU674" s="59"/>
      <c r="TIV674" s="60"/>
      <c r="TIW674" s="94"/>
      <c r="TIX674" s="59"/>
      <c r="TIY674" s="60"/>
      <c r="TIZ674" s="94"/>
      <c r="TJA674" s="59"/>
      <c r="TJB674" s="60"/>
      <c r="TJC674" s="94"/>
      <c r="TJD674" s="59"/>
      <c r="TJE674" s="60"/>
      <c r="TJF674" s="94"/>
      <c r="TJG674" s="59"/>
      <c r="TJH674" s="60"/>
      <c r="TJI674" s="94"/>
      <c r="TJJ674" s="59"/>
      <c r="TJK674" s="60"/>
      <c r="TJL674" s="94"/>
      <c r="TJM674" s="59"/>
      <c r="TJN674" s="60"/>
      <c r="TJO674" s="94"/>
      <c r="TJP674" s="59"/>
      <c r="TJQ674" s="60"/>
      <c r="TJR674" s="94"/>
      <c r="TJS674" s="59"/>
      <c r="TJT674" s="60"/>
      <c r="TJU674" s="94"/>
      <c r="TJV674" s="59"/>
      <c r="TJW674" s="60"/>
      <c r="TJX674" s="94"/>
      <c r="TJY674" s="59"/>
      <c r="TJZ674" s="60"/>
      <c r="TKA674" s="94"/>
      <c r="TKB674" s="59"/>
      <c r="TKC674" s="60"/>
      <c r="TKD674" s="94"/>
      <c r="TKE674" s="59"/>
      <c r="TKF674" s="60"/>
      <c r="TKG674" s="94"/>
      <c r="TKH674" s="59"/>
      <c r="TKI674" s="60"/>
      <c r="TKJ674" s="94"/>
      <c r="TKK674" s="59"/>
      <c r="TKL674" s="60"/>
      <c r="TKM674" s="94"/>
      <c r="TKN674" s="59"/>
      <c r="TKO674" s="60"/>
      <c r="TKP674" s="94"/>
      <c r="TKQ674" s="59"/>
      <c r="TKR674" s="60"/>
      <c r="TKS674" s="94"/>
      <c r="TKT674" s="59"/>
      <c r="TKU674" s="60"/>
      <c r="TKV674" s="94"/>
      <c r="TKW674" s="59"/>
      <c r="TKX674" s="60"/>
      <c r="TKY674" s="94"/>
      <c r="TKZ674" s="59"/>
      <c r="TLA674" s="60"/>
      <c r="TLB674" s="94"/>
      <c r="TLC674" s="59"/>
      <c r="TLD674" s="60"/>
      <c r="TLE674" s="94"/>
      <c r="TLF674" s="59"/>
      <c r="TLG674" s="60"/>
      <c r="TLH674" s="94"/>
      <c r="TLI674" s="59"/>
      <c r="TLJ674" s="60"/>
      <c r="TLK674" s="94"/>
      <c r="TLL674" s="59"/>
      <c r="TLM674" s="60"/>
      <c r="TLN674" s="94"/>
      <c r="TLO674" s="59"/>
      <c r="TLP674" s="60"/>
      <c r="TLQ674" s="94"/>
      <c r="TLR674" s="59"/>
      <c r="TLS674" s="60"/>
      <c r="TLT674" s="94"/>
      <c r="TLU674" s="59"/>
      <c r="TLV674" s="60"/>
      <c r="TLW674" s="94"/>
      <c r="TLX674" s="59"/>
      <c r="TLY674" s="60"/>
      <c r="TLZ674" s="94"/>
      <c r="TMA674" s="59"/>
      <c r="TMB674" s="60"/>
      <c r="TMC674" s="94"/>
      <c r="TMD674" s="59"/>
      <c r="TME674" s="60"/>
      <c r="TMF674" s="94"/>
      <c r="TMG674" s="59"/>
      <c r="TMH674" s="60"/>
      <c r="TMI674" s="94"/>
      <c r="TMJ674" s="59"/>
      <c r="TMK674" s="60"/>
      <c r="TML674" s="94"/>
      <c r="TMM674" s="59"/>
      <c r="TMN674" s="60"/>
      <c r="TMO674" s="94"/>
      <c r="TMP674" s="59"/>
      <c r="TMQ674" s="60"/>
      <c r="TMR674" s="94"/>
      <c r="TMS674" s="59"/>
      <c r="TMT674" s="60"/>
      <c r="TMU674" s="94"/>
      <c r="TMV674" s="59"/>
      <c r="TMW674" s="60"/>
      <c r="TMX674" s="94"/>
      <c r="TMY674" s="59"/>
      <c r="TMZ674" s="60"/>
      <c r="TNA674" s="94"/>
      <c r="TNB674" s="59"/>
      <c r="TNC674" s="60"/>
      <c r="TND674" s="94"/>
      <c r="TNE674" s="59"/>
      <c r="TNF674" s="60"/>
      <c r="TNG674" s="94"/>
      <c r="TNH674" s="59"/>
      <c r="TNI674" s="60"/>
      <c r="TNJ674" s="94"/>
      <c r="TNK674" s="59"/>
      <c r="TNL674" s="60"/>
      <c r="TNM674" s="94"/>
      <c r="TNN674" s="59"/>
      <c r="TNO674" s="60"/>
      <c r="TNP674" s="94"/>
      <c r="TNQ674" s="59"/>
      <c r="TNR674" s="60"/>
      <c r="TNS674" s="94"/>
      <c r="TNT674" s="59"/>
      <c r="TNU674" s="60"/>
      <c r="TNV674" s="94"/>
      <c r="TNW674" s="59"/>
      <c r="TNX674" s="60"/>
      <c r="TNY674" s="94"/>
      <c r="TNZ674" s="59"/>
      <c r="TOA674" s="60"/>
      <c r="TOB674" s="94"/>
      <c r="TOC674" s="59"/>
      <c r="TOD674" s="60"/>
      <c r="TOE674" s="94"/>
      <c r="TOF674" s="59"/>
      <c r="TOG674" s="60"/>
      <c r="TOH674" s="94"/>
      <c r="TOI674" s="59"/>
      <c r="TOJ674" s="60"/>
      <c r="TOK674" s="94"/>
      <c r="TOL674" s="59"/>
      <c r="TOM674" s="60"/>
      <c r="TON674" s="94"/>
      <c r="TOO674" s="59"/>
      <c r="TOP674" s="60"/>
      <c r="TOQ674" s="94"/>
      <c r="TOR674" s="59"/>
      <c r="TOS674" s="60"/>
      <c r="TOT674" s="94"/>
      <c r="TOU674" s="59"/>
      <c r="TOV674" s="60"/>
      <c r="TOW674" s="94"/>
      <c r="TOX674" s="59"/>
      <c r="TOY674" s="60"/>
      <c r="TOZ674" s="94"/>
      <c r="TPA674" s="59"/>
      <c r="TPB674" s="60"/>
      <c r="TPC674" s="94"/>
      <c r="TPD674" s="59"/>
      <c r="TPE674" s="60"/>
      <c r="TPF674" s="94"/>
      <c r="TPG674" s="59"/>
      <c r="TPH674" s="60"/>
      <c r="TPI674" s="94"/>
      <c r="TPJ674" s="59"/>
      <c r="TPK674" s="60"/>
      <c r="TPL674" s="94"/>
      <c r="TPM674" s="59"/>
      <c r="TPN674" s="60"/>
      <c r="TPO674" s="94"/>
      <c r="TPP674" s="59"/>
      <c r="TPQ674" s="60"/>
      <c r="TPR674" s="94"/>
      <c r="TPS674" s="59"/>
      <c r="TPT674" s="60"/>
      <c r="TPU674" s="94"/>
      <c r="TPV674" s="59"/>
      <c r="TPW674" s="60"/>
      <c r="TPX674" s="94"/>
      <c r="TPY674" s="59"/>
      <c r="TPZ674" s="60"/>
      <c r="TQA674" s="94"/>
      <c r="TQB674" s="59"/>
      <c r="TQC674" s="60"/>
      <c r="TQD674" s="94"/>
      <c r="TQE674" s="59"/>
      <c r="TQF674" s="60"/>
      <c r="TQG674" s="94"/>
      <c r="TQH674" s="59"/>
      <c r="TQI674" s="60"/>
      <c r="TQJ674" s="94"/>
      <c r="TQK674" s="59"/>
      <c r="TQL674" s="60"/>
      <c r="TQM674" s="94"/>
      <c r="TQN674" s="59"/>
      <c r="TQO674" s="60"/>
      <c r="TQP674" s="94"/>
      <c r="TQQ674" s="59"/>
      <c r="TQR674" s="60"/>
      <c r="TQS674" s="94"/>
      <c r="TQT674" s="59"/>
      <c r="TQU674" s="60"/>
      <c r="TQV674" s="94"/>
      <c r="TQW674" s="59"/>
      <c r="TQX674" s="60"/>
      <c r="TQY674" s="94"/>
      <c r="TQZ674" s="59"/>
      <c r="TRA674" s="60"/>
      <c r="TRB674" s="94"/>
      <c r="TRC674" s="59"/>
      <c r="TRD674" s="60"/>
      <c r="TRE674" s="94"/>
      <c r="TRF674" s="59"/>
      <c r="TRG674" s="60"/>
      <c r="TRH674" s="94"/>
      <c r="TRI674" s="59"/>
      <c r="TRJ674" s="60"/>
      <c r="TRK674" s="94"/>
      <c r="TRL674" s="59"/>
      <c r="TRM674" s="60"/>
      <c r="TRN674" s="94"/>
      <c r="TRO674" s="59"/>
      <c r="TRP674" s="60"/>
      <c r="TRQ674" s="94"/>
      <c r="TRR674" s="59"/>
      <c r="TRS674" s="60"/>
      <c r="TRT674" s="94"/>
      <c r="TRU674" s="59"/>
      <c r="TRV674" s="60"/>
      <c r="TRW674" s="94"/>
      <c r="TRX674" s="59"/>
      <c r="TRY674" s="60"/>
      <c r="TRZ674" s="94"/>
      <c r="TSA674" s="59"/>
      <c r="TSB674" s="60"/>
      <c r="TSC674" s="94"/>
      <c r="TSD674" s="59"/>
      <c r="TSE674" s="60"/>
      <c r="TSF674" s="94"/>
      <c r="TSG674" s="59"/>
      <c r="TSH674" s="60"/>
      <c r="TSI674" s="94"/>
      <c r="TSJ674" s="59"/>
      <c r="TSK674" s="60"/>
      <c r="TSL674" s="94"/>
      <c r="TSM674" s="59"/>
      <c r="TSN674" s="60"/>
      <c r="TSO674" s="94"/>
      <c r="TSP674" s="59"/>
      <c r="TSQ674" s="60"/>
      <c r="TSR674" s="94"/>
      <c r="TSS674" s="59"/>
      <c r="TST674" s="60"/>
      <c r="TSU674" s="94"/>
      <c r="TSV674" s="59"/>
      <c r="TSW674" s="60"/>
      <c r="TSX674" s="94"/>
      <c r="TSY674" s="59"/>
      <c r="TSZ674" s="60"/>
      <c r="TTA674" s="94"/>
      <c r="TTB674" s="59"/>
      <c r="TTC674" s="60"/>
      <c r="TTD674" s="94"/>
      <c r="TTE674" s="59"/>
      <c r="TTF674" s="60"/>
      <c r="TTG674" s="94"/>
      <c r="TTH674" s="59"/>
      <c r="TTI674" s="60"/>
      <c r="TTJ674" s="94"/>
      <c r="TTK674" s="59"/>
      <c r="TTL674" s="60"/>
      <c r="TTM674" s="94"/>
      <c r="TTN674" s="59"/>
      <c r="TTO674" s="60"/>
      <c r="TTP674" s="94"/>
      <c r="TTQ674" s="59"/>
      <c r="TTR674" s="60"/>
      <c r="TTS674" s="94"/>
      <c r="TTT674" s="59"/>
      <c r="TTU674" s="60"/>
      <c r="TTV674" s="94"/>
      <c r="TTW674" s="59"/>
      <c r="TTX674" s="60"/>
      <c r="TTY674" s="94"/>
      <c r="TTZ674" s="59"/>
      <c r="TUA674" s="60"/>
      <c r="TUB674" s="94"/>
      <c r="TUC674" s="59"/>
      <c r="TUD674" s="60"/>
      <c r="TUE674" s="94"/>
      <c r="TUF674" s="59"/>
      <c r="TUG674" s="60"/>
      <c r="TUH674" s="94"/>
      <c r="TUI674" s="59"/>
      <c r="TUJ674" s="60"/>
      <c r="TUK674" s="94"/>
      <c r="TUL674" s="59"/>
      <c r="TUM674" s="60"/>
      <c r="TUN674" s="94"/>
      <c r="TUO674" s="59"/>
      <c r="TUP674" s="60"/>
      <c r="TUQ674" s="94"/>
      <c r="TUR674" s="59"/>
      <c r="TUS674" s="60"/>
      <c r="TUT674" s="94"/>
      <c r="TUU674" s="59"/>
      <c r="TUV674" s="60"/>
      <c r="TUW674" s="94"/>
      <c r="TUX674" s="59"/>
      <c r="TUY674" s="60"/>
      <c r="TUZ674" s="94"/>
      <c r="TVA674" s="59"/>
      <c r="TVB674" s="60"/>
      <c r="TVC674" s="94"/>
      <c r="TVD674" s="59"/>
      <c r="TVE674" s="60"/>
      <c r="TVF674" s="94"/>
      <c r="TVG674" s="59"/>
      <c r="TVH674" s="60"/>
      <c r="TVI674" s="94"/>
      <c r="TVJ674" s="59"/>
      <c r="TVK674" s="60"/>
      <c r="TVL674" s="94"/>
      <c r="TVM674" s="59"/>
      <c r="TVN674" s="60"/>
      <c r="TVO674" s="94"/>
      <c r="TVP674" s="59"/>
      <c r="TVQ674" s="60"/>
      <c r="TVR674" s="94"/>
      <c r="TVS674" s="59"/>
      <c r="TVT674" s="60"/>
      <c r="TVU674" s="94"/>
      <c r="TVV674" s="59"/>
      <c r="TVW674" s="60"/>
      <c r="TVX674" s="94"/>
      <c r="TVY674" s="59"/>
      <c r="TVZ674" s="60"/>
      <c r="TWA674" s="94"/>
      <c r="TWB674" s="59"/>
      <c r="TWC674" s="60"/>
      <c r="TWD674" s="94"/>
      <c r="TWE674" s="59"/>
      <c r="TWF674" s="60"/>
      <c r="TWG674" s="94"/>
      <c r="TWH674" s="59"/>
      <c r="TWI674" s="60"/>
      <c r="TWJ674" s="94"/>
      <c r="TWK674" s="59"/>
      <c r="TWL674" s="60"/>
      <c r="TWM674" s="94"/>
      <c r="TWN674" s="59"/>
      <c r="TWO674" s="60"/>
      <c r="TWP674" s="94"/>
      <c r="TWQ674" s="59"/>
      <c r="TWR674" s="60"/>
      <c r="TWS674" s="94"/>
      <c r="TWT674" s="59"/>
      <c r="TWU674" s="60"/>
      <c r="TWV674" s="94"/>
      <c r="TWW674" s="59"/>
      <c r="TWX674" s="60"/>
      <c r="TWY674" s="94"/>
      <c r="TWZ674" s="59"/>
      <c r="TXA674" s="60"/>
      <c r="TXB674" s="94"/>
      <c r="TXC674" s="59"/>
      <c r="TXD674" s="60"/>
      <c r="TXE674" s="94"/>
      <c r="TXF674" s="59"/>
      <c r="TXG674" s="60"/>
      <c r="TXH674" s="94"/>
      <c r="TXI674" s="59"/>
      <c r="TXJ674" s="60"/>
      <c r="TXK674" s="94"/>
      <c r="TXL674" s="59"/>
      <c r="TXM674" s="60"/>
      <c r="TXN674" s="94"/>
      <c r="TXO674" s="59"/>
      <c r="TXP674" s="60"/>
      <c r="TXQ674" s="94"/>
      <c r="TXR674" s="59"/>
      <c r="TXS674" s="60"/>
      <c r="TXT674" s="94"/>
      <c r="TXU674" s="59"/>
      <c r="TXV674" s="60"/>
      <c r="TXW674" s="94"/>
      <c r="TXX674" s="59"/>
      <c r="TXY674" s="60"/>
      <c r="TXZ674" s="94"/>
      <c r="TYA674" s="59"/>
      <c r="TYB674" s="60"/>
      <c r="TYC674" s="94"/>
      <c r="TYD674" s="59"/>
      <c r="TYE674" s="60"/>
      <c r="TYF674" s="94"/>
      <c r="TYG674" s="59"/>
      <c r="TYH674" s="60"/>
      <c r="TYI674" s="94"/>
      <c r="TYJ674" s="59"/>
      <c r="TYK674" s="60"/>
      <c r="TYL674" s="94"/>
      <c r="TYM674" s="59"/>
      <c r="TYN674" s="60"/>
      <c r="TYO674" s="94"/>
      <c r="TYP674" s="59"/>
      <c r="TYQ674" s="60"/>
      <c r="TYR674" s="94"/>
      <c r="TYS674" s="59"/>
      <c r="TYT674" s="60"/>
      <c r="TYU674" s="94"/>
      <c r="TYV674" s="59"/>
      <c r="TYW674" s="60"/>
      <c r="TYX674" s="94"/>
      <c r="TYY674" s="59"/>
      <c r="TYZ674" s="60"/>
      <c r="TZA674" s="94"/>
      <c r="TZB674" s="59"/>
      <c r="TZC674" s="60"/>
      <c r="TZD674" s="94"/>
      <c r="TZE674" s="59"/>
      <c r="TZF674" s="60"/>
      <c r="TZG674" s="94"/>
      <c r="TZH674" s="59"/>
      <c r="TZI674" s="60"/>
      <c r="TZJ674" s="94"/>
      <c r="TZK674" s="59"/>
      <c r="TZL674" s="60"/>
      <c r="TZM674" s="94"/>
      <c r="TZN674" s="59"/>
      <c r="TZO674" s="60"/>
      <c r="TZP674" s="94"/>
      <c r="TZQ674" s="59"/>
      <c r="TZR674" s="60"/>
      <c r="TZS674" s="94"/>
      <c r="TZT674" s="59"/>
      <c r="TZU674" s="60"/>
      <c r="TZV674" s="94"/>
      <c r="TZW674" s="59"/>
      <c r="TZX674" s="60"/>
      <c r="TZY674" s="94"/>
      <c r="TZZ674" s="59"/>
      <c r="UAA674" s="60"/>
      <c r="UAB674" s="94"/>
      <c r="UAC674" s="59"/>
      <c r="UAD674" s="60"/>
      <c r="UAE674" s="94"/>
      <c r="UAF674" s="59"/>
      <c r="UAG674" s="60"/>
      <c r="UAH674" s="94"/>
      <c r="UAI674" s="59"/>
      <c r="UAJ674" s="60"/>
      <c r="UAK674" s="94"/>
      <c r="UAL674" s="59"/>
      <c r="UAM674" s="60"/>
      <c r="UAN674" s="94"/>
      <c r="UAO674" s="59"/>
      <c r="UAP674" s="60"/>
      <c r="UAQ674" s="94"/>
      <c r="UAR674" s="59"/>
      <c r="UAS674" s="60"/>
      <c r="UAT674" s="94"/>
      <c r="UAU674" s="59"/>
      <c r="UAV674" s="60"/>
      <c r="UAW674" s="94"/>
      <c r="UAX674" s="59"/>
      <c r="UAY674" s="60"/>
      <c r="UAZ674" s="94"/>
      <c r="UBA674" s="59"/>
      <c r="UBB674" s="60"/>
      <c r="UBC674" s="94"/>
      <c r="UBD674" s="59"/>
      <c r="UBE674" s="60"/>
      <c r="UBF674" s="94"/>
      <c r="UBG674" s="59"/>
      <c r="UBH674" s="60"/>
      <c r="UBI674" s="94"/>
      <c r="UBJ674" s="59"/>
      <c r="UBK674" s="60"/>
      <c r="UBL674" s="94"/>
      <c r="UBM674" s="59"/>
      <c r="UBN674" s="60"/>
      <c r="UBO674" s="94"/>
      <c r="UBP674" s="59"/>
      <c r="UBQ674" s="60"/>
      <c r="UBR674" s="94"/>
      <c r="UBS674" s="59"/>
      <c r="UBT674" s="60"/>
      <c r="UBU674" s="94"/>
      <c r="UBV674" s="59"/>
      <c r="UBW674" s="60"/>
      <c r="UBX674" s="94"/>
      <c r="UBY674" s="59"/>
      <c r="UBZ674" s="60"/>
      <c r="UCA674" s="94"/>
      <c r="UCB674" s="59"/>
      <c r="UCC674" s="60"/>
      <c r="UCD674" s="94"/>
      <c r="UCE674" s="59"/>
      <c r="UCF674" s="60"/>
      <c r="UCG674" s="94"/>
      <c r="UCH674" s="59"/>
      <c r="UCI674" s="60"/>
      <c r="UCJ674" s="94"/>
      <c r="UCK674" s="59"/>
      <c r="UCL674" s="60"/>
      <c r="UCM674" s="94"/>
      <c r="UCN674" s="59"/>
      <c r="UCO674" s="60"/>
      <c r="UCP674" s="94"/>
      <c r="UCQ674" s="59"/>
      <c r="UCR674" s="60"/>
      <c r="UCS674" s="94"/>
      <c r="UCT674" s="59"/>
      <c r="UCU674" s="60"/>
      <c r="UCV674" s="94"/>
      <c r="UCW674" s="59"/>
      <c r="UCX674" s="60"/>
      <c r="UCY674" s="94"/>
      <c r="UCZ674" s="59"/>
      <c r="UDA674" s="60"/>
      <c r="UDB674" s="94"/>
      <c r="UDC674" s="59"/>
      <c r="UDD674" s="60"/>
      <c r="UDE674" s="94"/>
      <c r="UDF674" s="59"/>
      <c r="UDG674" s="60"/>
      <c r="UDH674" s="94"/>
      <c r="UDI674" s="59"/>
      <c r="UDJ674" s="60"/>
      <c r="UDK674" s="94"/>
      <c r="UDL674" s="59"/>
      <c r="UDM674" s="60"/>
      <c r="UDN674" s="94"/>
      <c r="UDO674" s="59"/>
      <c r="UDP674" s="60"/>
      <c r="UDQ674" s="94"/>
      <c r="UDR674" s="59"/>
      <c r="UDS674" s="60"/>
      <c r="UDT674" s="94"/>
      <c r="UDU674" s="59"/>
      <c r="UDV674" s="60"/>
      <c r="UDW674" s="94"/>
      <c r="UDX674" s="59"/>
      <c r="UDY674" s="60"/>
      <c r="UDZ674" s="94"/>
      <c r="UEA674" s="59"/>
      <c r="UEB674" s="60"/>
      <c r="UEC674" s="94"/>
      <c r="UED674" s="59"/>
      <c r="UEE674" s="60"/>
      <c r="UEF674" s="94"/>
      <c r="UEG674" s="59"/>
      <c r="UEH674" s="60"/>
      <c r="UEI674" s="94"/>
      <c r="UEJ674" s="59"/>
      <c r="UEK674" s="60"/>
      <c r="UEL674" s="94"/>
      <c r="UEM674" s="59"/>
      <c r="UEN674" s="60"/>
      <c r="UEO674" s="94"/>
      <c r="UEP674" s="59"/>
      <c r="UEQ674" s="60"/>
      <c r="UER674" s="94"/>
      <c r="UES674" s="59"/>
      <c r="UET674" s="60"/>
      <c r="UEU674" s="94"/>
      <c r="UEV674" s="59"/>
      <c r="UEW674" s="60"/>
      <c r="UEX674" s="94"/>
      <c r="UEY674" s="59"/>
      <c r="UEZ674" s="60"/>
      <c r="UFA674" s="94"/>
      <c r="UFB674" s="59"/>
      <c r="UFC674" s="60"/>
      <c r="UFD674" s="94"/>
      <c r="UFE674" s="59"/>
      <c r="UFF674" s="60"/>
      <c r="UFG674" s="94"/>
      <c r="UFH674" s="59"/>
      <c r="UFI674" s="60"/>
      <c r="UFJ674" s="94"/>
      <c r="UFK674" s="59"/>
      <c r="UFL674" s="60"/>
      <c r="UFM674" s="94"/>
      <c r="UFN674" s="59"/>
      <c r="UFO674" s="60"/>
      <c r="UFP674" s="94"/>
      <c r="UFQ674" s="59"/>
      <c r="UFR674" s="60"/>
      <c r="UFS674" s="94"/>
      <c r="UFT674" s="59"/>
      <c r="UFU674" s="60"/>
      <c r="UFV674" s="94"/>
      <c r="UFW674" s="59"/>
      <c r="UFX674" s="60"/>
      <c r="UFY674" s="94"/>
      <c r="UFZ674" s="59"/>
      <c r="UGA674" s="60"/>
      <c r="UGB674" s="94"/>
      <c r="UGC674" s="59"/>
      <c r="UGD674" s="60"/>
      <c r="UGE674" s="94"/>
      <c r="UGF674" s="59"/>
      <c r="UGG674" s="60"/>
      <c r="UGH674" s="94"/>
      <c r="UGI674" s="59"/>
      <c r="UGJ674" s="60"/>
      <c r="UGK674" s="94"/>
      <c r="UGL674" s="59"/>
      <c r="UGM674" s="60"/>
      <c r="UGN674" s="94"/>
      <c r="UGO674" s="59"/>
      <c r="UGP674" s="60"/>
      <c r="UGQ674" s="94"/>
      <c r="UGR674" s="59"/>
      <c r="UGS674" s="60"/>
      <c r="UGT674" s="94"/>
      <c r="UGU674" s="59"/>
      <c r="UGV674" s="60"/>
      <c r="UGW674" s="94"/>
      <c r="UGX674" s="59"/>
      <c r="UGY674" s="60"/>
      <c r="UGZ674" s="94"/>
      <c r="UHA674" s="59"/>
      <c r="UHB674" s="60"/>
      <c r="UHC674" s="94"/>
      <c r="UHD674" s="59"/>
      <c r="UHE674" s="60"/>
      <c r="UHF674" s="94"/>
      <c r="UHG674" s="59"/>
      <c r="UHH674" s="60"/>
      <c r="UHI674" s="94"/>
      <c r="UHJ674" s="59"/>
      <c r="UHK674" s="60"/>
      <c r="UHL674" s="94"/>
      <c r="UHM674" s="59"/>
      <c r="UHN674" s="60"/>
      <c r="UHO674" s="94"/>
      <c r="UHP674" s="59"/>
      <c r="UHQ674" s="60"/>
      <c r="UHR674" s="94"/>
      <c r="UHS674" s="59"/>
      <c r="UHT674" s="60"/>
      <c r="UHU674" s="94"/>
      <c r="UHV674" s="59"/>
      <c r="UHW674" s="60"/>
      <c r="UHX674" s="94"/>
      <c r="UHY674" s="59"/>
      <c r="UHZ674" s="60"/>
      <c r="UIA674" s="94"/>
      <c r="UIB674" s="59"/>
      <c r="UIC674" s="60"/>
      <c r="UID674" s="94"/>
      <c r="UIE674" s="59"/>
      <c r="UIF674" s="60"/>
      <c r="UIG674" s="94"/>
      <c r="UIH674" s="59"/>
      <c r="UII674" s="60"/>
      <c r="UIJ674" s="94"/>
      <c r="UIK674" s="59"/>
      <c r="UIL674" s="60"/>
      <c r="UIM674" s="94"/>
      <c r="UIN674" s="59"/>
      <c r="UIO674" s="60"/>
      <c r="UIP674" s="94"/>
      <c r="UIQ674" s="59"/>
      <c r="UIR674" s="60"/>
      <c r="UIS674" s="94"/>
      <c r="UIT674" s="59"/>
      <c r="UIU674" s="60"/>
      <c r="UIV674" s="94"/>
      <c r="UIW674" s="59"/>
      <c r="UIX674" s="60"/>
      <c r="UIY674" s="94"/>
      <c r="UIZ674" s="59"/>
      <c r="UJA674" s="60"/>
      <c r="UJB674" s="94"/>
      <c r="UJC674" s="59"/>
      <c r="UJD674" s="60"/>
      <c r="UJE674" s="94"/>
      <c r="UJF674" s="59"/>
      <c r="UJG674" s="60"/>
      <c r="UJH674" s="94"/>
      <c r="UJI674" s="59"/>
      <c r="UJJ674" s="60"/>
      <c r="UJK674" s="94"/>
      <c r="UJL674" s="59"/>
      <c r="UJM674" s="60"/>
      <c r="UJN674" s="94"/>
      <c r="UJO674" s="59"/>
      <c r="UJP674" s="60"/>
      <c r="UJQ674" s="94"/>
      <c r="UJR674" s="59"/>
      <c r="UJS674" s="60"/>
      <c r="UJT674" s="94"/>
      <c r="UJU674" s="59"/>
      <c r="UJV674" s="60"/>
      <c r="UJW674" s="94"/>
      <c r="UJX674" s="59"/>
      <c r="UJY674" s="60"/>
      <c r="UJZ674" s="94"/>
      <c r="UKA674" s="59"/>
      <c r="UKB674" s="60"/>
      <c r="UKC674" s="94"/>
      <c r="UKD674" s="59"/>
      <c r="UKE674" s="60"/>
      <c r="UKF674" s="94"/>
      <c r="UKG674" s="59"/>
      <c r="UKH674" s="60"/>
      <c r="UKI674" s="94"/>
      <c r="UKJ674" s="59"/>
      <c r="UKK674" s="60"/>
      <c r="UKL674" s="94"/>
      <c r="UKM674" s="59"/>
      <c r="UKN674" s="60"/>
      <c r="UKO674" s="94"/>
      <c r="UKP674" s="59"/>
      <c r="UKQ674" s="60"/>
      <c r="UKR674" s="94"/>
      <c r="UKS674" s="59"/>
      <c r="UKT674" s="60"/>
      <c r="UKU674" s="94"/>
      <c r="UKV674" s="59"/>
      <c r="UKW674" s="60"/>
      <c r="UKX674" s="94"/>
      <c r="UKY674" s="59"/>
      <c r="UKZ674" s="60"/>
      <c r="ULA674" s="94"/>
      <c r="ULB674" s="59"/>
      <c r="ULC674" s="60"/>
      <c r="ULD674" s="94"/>
      <c r="ULE674" s="59"/>
      <c r="ULF674" s="60"/>
      <c r="ULG674" s="94"/>
      <c r="ULH674" s="59"/>
      <c r="ULI674" s="60"/>
      <c r="ULJ674" s="94"/>
      <c r="ULK674" s="59"/>
      <c r="ULL674" s="60"/>
      <c r="ULM674" s="94"/>
      <c r="ULN674" s="59"/>
      <c r="ULO674" s="60"/>
      <c r="ULP674" s="94"/>
      <c r="ULQ674" s="59"/>
      <c r="ULR674" s="60"/>
      <c r="ULS674" s="94"/>
      <c r="ULT674" s="59"/>
      <c r="ULU674" s="60"/>
      <c r="ULV674" s="94"/>
      <c r="ULW674" s="59"/>
      <c r="ULX674" s="60"/>
      <c r="ULY674" s="94"/>
      <c r="ULZ674" s="59"/>
      <c r="UMA674" s="60"/>
      <c r="UMB674" s="94"/>
      <c r="UMC674" s="59"/>
      <c r="UMD674" s="60"/>
      <c r="UME674" s="94"/>
      <c r="UMF674" s="59"/>
      <c r="UMG674" s="60"/>
      <c r="UMH674" s="94"/>
      <c r="UMI674" s="59"/>
      <c r="UMJ674" s="60"/>
      <c r="UMK674" s="94"/>
      <c r="UML674" s="59"/>
      <c r="UMM674" s="60"/>
      <c r="UMN674" s="94"/>
      <c r="UMO674" s="59"/>
      <c r="UMP674" s="60"/>
      <c r="UMQ674" s="94"/>
      <c r="UMR674" s="59"/>
      <c r="UMS674" s="60"/>
      <c r="UMT674" s="94"/>
      <c r="UMU674" s="59"/>
      <c r="UMV674" s="60"/>
      <c r="UMW674" s="94"/>
      <c r="UMX674" s="59"/>
      <c r="UMY674" s="60"/>
      <c r="UMZ674" s="94"/>
      <c r="UNA674" s="59"/>
      <c r="UNB674" s="60"/>
      <c r="UNC674" s="94"/>
      <c r="UND674" s="59"/>
      <c r="UNE674" s="60"/>
      <c r="UNF674" s="94"/>
      <c r="UNG674" s="59"/>
      <c r="UNH674" s="60"/>
      <c r="UNI674" s="94"/>
      <c r="UNJ674" s="59"/>
      <c r="UNK674" s="60"/>
      <c r="UNL674" s="94"/>
      <c r="UNM674" s="59"/>
      <c r="UNN674" s="60"/>
      <c r="UNO674" s="94"/>
      <c r="UNP674" s="59"/>
      <c r="UNQ674" s="60"/>
      <c r="UNR674" s="94"/>
      <c r="UNS674" s="59"/>
      <c r="UNT674" s="60"/>
      <c r="UNU674" s="94"/>
      <c r="UNV674" s="59"/>
      <c r="UNW674" s="60"/>
      <c r="UNX674" s="94"/>
      <c r="UNY674" s="59"/>
      <c r="UNZ674" s="60"/>
      <c r="UOA674" s="94"/>
      <c r="UOB674" s="59"/>
      <c r="UOC674" s="60"/>
      <c r="UOD674" s="94"/>
      <c r="UOE674" s="59"/>
      <c r="UOF674" s="60"/>
      <c r="UOG674" s="94"/>
      <c r="UOH674" s="59"/>
      <c r="UOI674" s="60"/>
      <c r="UOJ674" s="94"/>
      <c r="UOK674" s="59"/>
      <c r="UOL674" s="60"/>
      <c r="UOM674" s="94"/>
      <c r="UON674" s="59"/>
      <c r="UOO674" s="60"/>
      <c r="UOP674" s="94"/>
      <c r="UOQ674" s="59"/>
      <c r="UOR674" s="60"/>
      <c r="UOS674" s="94"/>
      <c r="UOT674" s="59"/>
      <c r="UOU674" s="60"/>
      <c r="UOV674" s="94"/>
      <c r="UOW674" s="59"/>
      <c r="UOX674" s="60"/>
      <c r="UOY674" s="94"/>
      <c r="UOZ674" s="59"/>
      <c r="UPA674" s="60"/>
      <c r="UPB674" s="94"/>
      <c r="UPC674" s="59"/>
      <c r="UPD674" s="60"/>
      <c r="UPE674" s="94"/>
      <c r="UPF674" s="59"/>
      <c r="UPG674" s="60"/>
      <c r="UPH674" s="94"/>
      <c r="UPI674" s="59"/>
      <c r="UPJ674" s="60"/>
      <c r="UPK674" s="94"/>
      <c r="UPL674" s="59"/>
      <c r="UPM674" s="60"/>
      <c r="UPN674" s="94"/>
      <c r="UPO674" s="59"/>
      <c r="UPP674" s="60"/>
      <c r="UPQ674" s="94"/>
      <c r="UPR674" s="59"/>
      <c r="UPS674" s="60"/>
      <c r="UPT674" s="94"/>
      <c r="UPU674" s="59"/>
      <c r="UPV674" s="60"/>
      <c r="UPW674" s="94"/>
      <c r="UPX674" s="59"/>
      <c r="UPY674" s="60"/>
      <c r="UPZ674" s="94"/>
      <c r="UQA674" s="59"/>
      <c r="UQB674" s="60"/>
      <c r="UQC674" s="94"/>
      <c r="UQD674" s="59"/>
      <c r="UQE674" s="60"/>
      <c r="UQF674" s="94"/>
      <c r="UQG674" s="59"/>
      <c r="UQH674" s="60"/>
      <c r="UQI674" s="94"/>
      <c r="UQJ674" s="59"/>
      <c r="UQK674" s="60"/>
      <c r="UQL674" s="94"/>
      <c r="UQM674" s="59"/>
      <c r="UQN674" s="60"/>
      <c r="UQO674" s="94"/>
      <c r="UQP674" s="59"/>
      <c r="UQQ674" s="60"/>
      <c r="UQR674" s="94"/>
      <c r="UQS674" s="59"/>
      <c r="UQT674" s="60"/>
      <c r="UQU674" s="94"/>
      <c r="UQV674" s="59"/>
      <c r="UQW674" s="60"/>
      <c r="UQX674" s="94"/>
      <c r="UQY674" s="59"/>
      <c r="UQZ674" s="60"/>
      <c r="URA674" s="94"/>
      <c r="URB674" s="59"/>
      <c r="URC674" s="60"/>
      <c r="URD674" s="94"/>
      <c r="URE674" s="59"/>
      <c r="URF674" s="60"/>
      <c r="URG674" s="94"/>
      <c r="URH674" s="59"/>
      <c r="URI674" s="60"/>
      <c r="URJ674" s="94"/>
      <c r="URK674" s="59"/>
      <c r="URL674" s="60"/>
      <c r="URM674" s="94"/>
      <c r="URN674" s="59"/>
      <c r="URO674" s="60"/>
      <c r="URP674" s="94"/>
      <c r="URQ674" s="59"/>
      <c r="URR674" s="60"/>
      <c r="URS674" s="94"/>
      <c r="URT674" s="59"/>
      <c r="URU674" s="60"/>
      <c r="URV674" s="94"/>
      <c r="URW674" s="59"/>
      <c r="URX674" s="60"/>
      <c r="URY674" s="94"/>
      <c r="URZ674" s="59"/>
      <c r="USA674" s="60"/>
      <c r="USB674" s="94"/>
      <c r="USC674" s="59"/>
      <c r="USD674" s="60"/>
      <c r="USE674" s="94"/>
      <c r="USF674" s="59"/>
      <c r="USG674" s="60"/>
      <c r="USH674" s="94"/>
      <c r="USI674" s="59"/>
      <c r="USJ674" s="60"/>
      <c r="USK674" s="94"/>
      <c r="USL674" s="59"/>
      <c r="USM674" s="60"/>
      <c r="USN674" s="94"/>
      <c r="USO674" s="59"/>
      <c r="USP674" s="60"/>
      <c r="USQ674" s="94"/>
      <c r="USR674" s="59"/>
      <c r="USS674" s="60"/>
      <c r="UST674" s="94"/>
      <c r="USU674" s="59"/>
      <c r="USV674" s="60"/>
      <c r="USW674" s="94"/>
      <c r="USX674" s="59"/>
      <c r="USY674" s="60"/>
      <c r="USZ674" s="94"/>
      <c r="UTA674" s="59"/>
      <c r="UTB674" s="60"/>
      <c r="UTC674" s="94"/>
      <c r="UTD674" s="59"/>
      <c r="UTE674" s="60"/>
      <c r="UTF674" s="94"/>
      <c r="UTG674" s="59"/>
      <c r="UTH674" s="60"/>
      <c r="UTI674" s="94"/>
      <c r="UTJ674" s="59"/>
      <c r="UTK674" s="60"/>
      <c r="UTL674" s="94"/>
      <c r="UTM674" s="59"/>
      <c r="UTN674" s="60"/>
      <c r="UTO674" s="94"/>
      <c r="UTP674" s="59"/>
      <c r="UTQ674" s="60"/>
      <c r="UTR674" s="94"/>
      <c r="UTS674" s="59"/>
      <c r="UTT674" s="60"/>
      <c r="UTU674" s="94"/>
      <c r="UTV674" s="59"/>
      <c r="UTW674" s="60"/>
      <c r="UTX674" s="94"/>
      <c r="UTY674" s="59"/>
      <c r="UTZ674" s="60"/>
      <c r="UUA674" s="94"/>
      <c r="UUB674" s="59"/>
      <c r="UUC674" s="60"/>
      <c r="UUD674" s="94"/>
      <c r="UUE674" s="59"/>
      <c r="UUF674" s="60"/>
      <c r="UUG674" s="94"/>
      <c r="UUH674" s="59"/>
      <c r="UUI674" s="60"/>
      <c r="UUJ674" s="94"/>
      <c r="UUK674" s="59"/>
      <c r="UUL674" s="60"/>
      <c r="UUM674" s="94"/>
      <c r="UUN674" s="59"/>
      <c r="UUO674" s="60"/>
      <c r="UUP674" s="94"/>
      <c r="UUQ674" s="59"/>
      <c r="UUR674" s="60"/>
      <c r="UUS674" s="94"/>
      <c r="UUT674" s="59"/>
      <c r="UUU674" s="60"/>
      <c r="UUV674" s="94"/>
      <c r="UUW674" s="59"/>
      <c r="UUX674" s="60"/>
      <c r="UUY674" s="94"/>
      <c r="UUZ674" s="59"/>
      <c r="UVA674" s="60"/>
      <c r="UVB674" s="94"/>
      <c r="UVC674" s="59"/>
      <c r="UVD674" s="60"/>
      <c r="UVE674" s="94"/>
      <c r="UVF674" s="59"/>
      <c r="UVG674" s="60"/>
      <c r="UVH674" s="94"/>
      <c r="UVI674" s="59"/>
      <c r="UVJ674" s="60"/>
      <c r="UVK674" s="94"/>
      <c r="UVL674" s="59"/>
      <c r="UVM674" s="60"/>
      <c r="UVN674" s="94"/>
      <c r="UVO674" s="59"/>
      <c r="UVP674" s="60"/>
      <c r="UVQ674" s="94"/>
      <c r="UVR674" s="59"/>
      <c r="UVS674" s="60"/>
      <c r="UVT674" s="94"/>
      <c r="UVU674" s="59"/>
      <c r="UVV674" s="60"/>
      <c r="UVW674" s="94"/>
      <c r="UVX674" s="59"/>
      <c r="UVY674" s="60"/>
      <c r="UVZ674" s="94"/>
      <c r="UWA674" s="59"/>
      <c r="UWB674" s="60"/>
      <c r="UWC674" s="94"/>
      <c r="UWD674" s="59"/>
      <c r="UWE674" s="60"/>
      <c r="UWF674" s="94"/>
      <c r="UWG674" s="59"/>
      <c r="UWH674" s="60"/>
      <c r="UWI674" s="94"/>
      <c r="UWJ674" s="59"/>
      <c r="UWK674" s="60"/>
      <c r="UWL674" s="94"/>
      <c r="UWM674" s="59"/>
      <c r="UWN674" s="60"/>
      <c r="UWO674" s="94"/>
      <c r="UWP674" s="59"/>
      <c r="UWQ674" s="60"/>
      <c r="UWR674" s="94"/>
      <c r="UWS674" s="59"/>
      <c r="UWT674" s="60"/>
      <c r="UWU674" s="94"/>
      <c r="UWV674" s="59"/>
      <c r="UWW674" s="60"/>
      <c r="UWX674" s="94"/>
      <c r="UWY674" s="59"/>
      <c r="UWZ674" s="60"/>
      <c r="UXA674" s="94"/>
      <c r="UXB674" s="59"/>
      <c r="UXC674" s="60"/>
      <c r="UXD674" s="94"/>
      <c r="UXE674" s="59"/>
      <c r="UXF674" s="60"/>
      <c r="UXG674" s="94"/>
      <c r="UXH674" s="59"/>
      <c r="UXI674" s="60"/>
      <c r="UXJ674" s="94"/>
      <c r="UXK674" s="59"/>
      <c r="UXL674" s="60"/>
      <c r="UXM674" s="94"/>
      <c r="UXN674" s="59"/>
      <c r="UXO674" s="60"/>
      <c r="UXP674" s="94"/>
      <c r="UXQ674" s="59"/>
      <c r="UXR674" s="60"/>
      <c r="UXS674" s="94"/>
      <c r="UXT674" s="59"/>
      <c r="UXU674" s="60"/>
      <c r="UXV674" s="94"/>
      <c r="UXW674" s="59"/>
      <c r="UXX674" s="60"/>
      <c r="UXY674" s="94"/>
      <c r="UXZ674" s="59"/>
      <c r="UYA674" s="60"/>
      <c r="UYB674" s="94"/>
      <c r="UYC674" s="59"/>
      <c r="UYD674" s="60"/>
      <c r="UYE674" s="94"/>
      <c r="UYF674" s="59"/>
      <c r="UYG674" s="60"/>
      <c r="UYH674" s="94"/>
      <c r="UYI674" s="59"/>
      <c r="UYJ674" s="60"/>
      <c r="UYK674" s="94"/>
      <c r="UYL674" s="59"/>
      <c r="UYM674" s="60"/>
      <c r="UYN674" s="94"/>
      <c r="UYO674" s="59"/>
      <c r="UYP674" s="60"/>
      <c r="UYQ674" s="94"/>
      <c r="UYR674" s="59"/>
      <c r="UYS674" s="60"/>
      <c r="UYT674" s="94"/>
      <c r="UYU674" s="59"/>
      <c r="UYV674" s="60"/>
      <c r="UYW674" s="94"/>
      <c r="UYX674" s="59"/>
      <c r="UYY674" s="60"/>
      <c r="UYZ674" s="94"/>
      <c r="UZA674" s="59"/>
      <c r="UZB674" s="60"/>
      <c r="UZC674" s="94"/>
      <c r="UZD674" s="59"/>
      <c r="UZE674" s="60"/>
      <c r="UZF674" s="94"/>
      <c r="UZG674" s="59"/>
      <c r="UZH674" s="60"/>
      <c r="UZI674" s="94"/>
      <c r="UZJ674" s="59"/>
      <c r="UZK674" s="60"/>
      <c r="UZL674" s="94"/>
      <c r="UZM674" s="59"/>
      <c r="UZN674" s="60"/>
      <c r="UZO674" s="94"/>
      <c r="UZP674" s="59"/>
      <c r="UZQ674" s="60"/>
      <c r="UZR674" s="94"/>
      <c r="UZS674" s="59"/>
      <c r="UZT674" s="60"/>
      <c r="UZU674" s="94"/>
      <c r="UZV674" s="59"/>
      <c r="UZW674" s="60"/>
      <c r="UZX674" s="94"/>
      <c r="UZY674" s="59"/>
      <c r="UZZ674" s="60"/>
      <c r="VAA674" s="94"/>
      <c r="VAB674" s="59"/>
      <c r="VAC674" s="60"/>
      <c r="VAD674" s="94"/>
      <c r="VAE674" s="59"/>
      <c r="VAF674" s="60"/>
      <c r="VAG674" s="94"/>
      <c r="VAH674" s="59"/>
      <c r="VAI674" s="60"/>
      <c r="VAJ674" s="94"/>
      <c r="VAK674" s="59"/>
      <c r="VAL674" s="60"/>
      <c r="VAM674" s="94"/>
      <c r="VAN674" s="59"/>
      <c r="VAO674" s="60"/>
      <c r="VAP674" s="94"/>
      <c r="VAQ674" s="59"/>
      <c r="VAR674" s="60"/>
      <c r="VAS674" s="94"/>
      <c r="VAT674" s="59"/>
      <c r="VAU674" s="60"/>
      <c r="VAV674" s="94"/>
      <c r="VAW674" s="59"/>
      <c r="VAX674" s="60"/>
      <c r="VAY674" s="94"/>
      <c r="VAZ674" s="59"/>
      <c r="VBA674" s="60"/>
      <c r="VBB674" s="94"/>
      <c r="VBC674" s="59"/>
      <c r="VBD674" s="60"/>
      <c r="VBE674" s="94"/>
      <c r="VBF674" s="59"/>
      <c r="VBG674" s="60"/>
      <c r="VBH674" s="94"/>
      <c r="VBI674" s="59"/>
      <c r="VBJ674" s="60"/>
      <c r="VBK674" s="94"/>
      <c r="VBL674" s="59"/>
      <c r="VBM674" s="60"/>
      <c r="VBN674" s="94"/>
      <c r="VBO674" s="59"/>
      <c r="VBP674" s="60"/>
      <c r="VBQ674" s="94"/>
      <c r="VBR674" s="59"/>
      <c r="VBS674" s="60"/>
      <c r="VBT674" s="94"/>
      <c r="VBU674" s="59"/>
      <c r="VBV674" s="60"/>
      <c r="VBW674" s="94"/>
      <c r="VBX674" s="59"/>
      <c r="VBY674" s="60"/>
      <c r="VBZ674" s="94"/>
      <c r="VCA674" s="59"/>
      <c r="VCB674" s="60"/>
      <c r="VCC674" s="94"/>
      <c r="VCD674" s="59"/>
      <c r="VCE674" s="60"/>
      <c r="VCF674" s="94"/>
      <c r="VCG674" s="59"/>
      <c r="VCH674" s="60"/>
      <c r="VCI674" s="94"/>
      <c r="VCJ674" s="59"/>
      <c r="VCK674" s="60"/>
      <c r="VCL674" s="94"/>
      <c r="VCM674" s="59"/>
      <c r="VCN674" s="60"/>
      <c r="VCO674" s="94"/>
      <c r="VCP674" s="59"/>
      <c r="VCQ674" s="60"/>
      <c r="VCR674" s="94"/>
      <c r="VCS674" s="59"/>
      <c r="VCT674" s="60"/>
      <c r="VCU674" s="94"/>
      <c r="VCV674" s="59"/>
      <c r="VCW674" s="60"/>
      <c r="VCX674" s="94"/>
      <c r="VCY674" s="59"/>
      <c r="VCZ674" s="60"/>
      <c r="VDA674" s="94"/>
      <c r="VDB674" s="59"/>
      <c r="VDC674" s="60"/>
      <c r="VDD674" s="94"/>
      <c r="VDE674" s="59"/>
      <c r="VDF674" s="60"/>
      <c r="VDG674" s="94"/>
      <c r="VDH674" s="59"/>
      <c r="VDI674" s="60"/>
      <c r="VDJ674" s="94"/>
      <c r="VDK674" s="59"/>
      <c r="VDL674" s="60"/>
      <c r="VDM674" s="94"/>
      <c r="VDN674" s="59"/>
      <c r="VDO674" s="60"/>
      <c r="VDP674" s="94"/>
      <c r="VDQ674" s="59"/>
      <c r="VDR674" s="60"/>
      <c r="VDS674" s="94"/>
      <c r="VDT674" s="59"/>
      <c r="VDU674" s="60"/>
      <c r="VDV674" s="94"/>
      <c r="VDW674" s="59"/>
      <c r="VDX674" s="60"/>
      <c r="VDY674" s="94"/>
      <c r="VDZ674" s="59"/>
      <c r="VEA674" s="60"/>
      <c r="VEB674" s="94"/>
      <c r="VEC674" s="59"/>
      <c r="VED674" s="60"/>
      <c r="VEE674" s="94"/>
      <c r="VEF674" s="59"/>
      <c r="VEG674" s="60"/>
      <c r="VEH674" s="94"/>
      <c r="VEI674" s="59"/>
      <c r="VEJ674" s="60"/>
      <c r="VEK674" s="94"/>
      <c r="VEL674" s="59"/>
      <c r="VEM674" s="60"/>
      <c r="VEN674" s="94"/>
      <c r="VEO674" s="59"/>
      <c r="VEP674" s="60"/>
      <c r="VEQ674" s="94"/>
      <c r="VER674" s="59"/>
      <c r="VES674" s="60"/>
      <c r="VET674" s="94"/>
      <c r="VEU674" s="59"/>
      <c r="VEV674" s="60"/>
      <c r="VEW674" s="94"/>
      <c r="VEX674" s="59"/>
      <c r="VEY674" s="60"/>
      <c r="VEZ674" s="94"/>
      <c r="VFA674" s="59"/>
      <c r="VFB674" s="60"/>
      <c r="VFC674" s="94"/>
      <c r="VFD674" s="59"/>
      <c r="VFE674" s="60"/>
      <c r="VFF674" s="94"/>
      <c r="VFG674" s="59"/>
      <c r="VFH674" s="60"/>
      <c r="VFI674" s="94"/>
      <c r="VFJ674" s="59"/>
      <c r="VFK674" s="60"/>
      <c r="VFL674" s="94"/>
      <c r="VFM674" s="59"/>
      <c r="VFN674" s="60"/>
      <c r="VFO674" s="94"/>
      <c r="VFP674" s="59"/>
      <c r="VFQ674" s="60"/>
      <c r="VFR674" s="94"/>
      <c r="VFS674" s="59"/>
      <c r="VFT674" s="60"/>
      <c r="VFU674" s="94"/>
      <c r="VFV674" s="59"/>
      <c r="VFW674" s="60"/>
      <c r="VFX674" s="94"/>
      <c r="VFY674" s="59"/>
      <c r="VFZ674" s="60"/>
      <c r="VGA674" s="94"/>
      <c r="VGB674" s="59"/>
      <c r="VGC674" s="60"/>
      <c r="VGD674" s="94"/>
      <c r="VGE674" s="59"/>
      <c r="VGF674" s="60"/>
      <c r="VGG674" s="94"/>
      <c r="VGH674" s="59"/>
      <c r="VGI674" s="60"/>
      <c r="VGJ674" s="94"/>
      <c r="VGK674" s="59"/>
      <c r="VGL674" s="60"/>
      <c r="VGM674" s="94"/>
      <c r="VGN674" s="59"/>
      <c r="VGO674" s="60"/>
      <c r="VGP674" s="94"/>
      <c r="VGQ674" s="59"/>
      <c r="VGR674" s="60"/>
      <c r="VGS674" s="94"/>
      <c r="VGT674" s="59"/>
      <c r="VGU674" s="60"/>
      <c r="VGV674" s="94"/>
      <c r="VGW674" s="59"/>
      <c r="VGX674" s="60"/>
      <c r="VGY674" s="94"/>
      <c r="VGZ674" s="59"/>
      <c r="VHA674" s="60"/>
      <c r="VHB674" s="94"/>
      <c r="VHC674" s="59"/>
      <c r="VHD674" s="60"/>
      <c r="VHE674" s="94"/>
      <c r="VHF674" s="59"/>
      <c r="VHG674" s="60"/>
      <c r="VHH674" s="94"/>
      <c r="VHI674" s="59"/>
      <c r="VHJ674" s="60"/>
      <c r="VHK674" s="94"/>
      <c r="VHL674" s="59"/>
      <c r="VHM674" s="60"/>
      <c r="VHN674" s="94"/>
      <c r="VHO674" s="59"/>
      <c r="VHP674" s="60"/>
      <c r="VHQ674" s="94"/>
      <c r="VHR674" s="59"/>
      <c r="VHS674" s="60"/>
      <c r="VHT674" s="94"/>
      <c r="VHU674" s="59"/>
      <c r="VHV674" s="60"/>
      <c r="VHW674" s="94"/>
      <c r="VHX674" s="59"/>
      <c r="VHY674" s="60"/>
      <c r="VHZ674" s="94"/>
      <c r="VIA674" s="59"/>
      <c r="VIB674" s="60"/>
      <c r="VIC674" s="94"/>
      <c r="VID674" s="59"/>
      <c r="VIE674" s="60"/>
      <c r="VIF674" s="94"/>
      <c r="VIG674" s="59"/>
      <c r="VIH674" s="60"/>
      <c r="VII674" s="94"/>
      <c r="VIJ674" s="59"/>
      <c r="VIK674" s="60"/>
      <c r="VIL674" s="94"/>
      <c r="VIM674" s="59"/>
      <c r="VIN674" s="60"/>
      <c r="VIO674" s="94"/>
      <c r="VIP674" s="59"/>
      <c r="VIQ674" s="60"/>
      <c r="VIR674" s="94"/>
      <c r="VIS674" s="59"/>
      <c r="VIT674" s="60"/>
      <c r="VIU674" s="94"/>
      <c r="VIV674" s="59"/>
      <c r="VIW674" s="60"/>
      <c r="VIX674" s="94"/>
      <c r="VIY674" s="59"/>
      <c r="VIZ674" s="60"/>
      <c r="VJA674" s="94"/>
      <c r="VJB674" s="59"/>
      <c r="VJC674" s="60"/>
      <c r="VJD674" s="94"/>
      <c r="VJE674" s="59"/>
      <c r="VJF674" s="60"/>
      <c r="VJG674" s="94"/>
      <c r="VJH674" s="59"/>
      <c r="VJI674" s="60"/>
      <c r="VJJ674" s="94"/>
      <c r="VJK674" s="59"/>
      <c r="VJL674" s="60"/>
      <c r="VJM674" s="94"/>
      <c r="VJN674" s="59"/>
      <c r="VJO674" s="60"/>
      <c r="VJP674" s="94"/>
      <c r="VJQ674" s="59"/>
      <c r="VJR674" s="60"/>
      <c r="VJS674" s="94"/>
      <c r="VJT674" s="59"/>
      <c r="VJU674" s="60"/>
      <c r="VJV674" s="94"/>
      <c r="VJW674" s="59"/>
      <c r="VJX674" s="60"/>
      <c r="VJY674" s="94"/>
      <c r="VJZ674" s="59"/>
      <c r="VKA674" s="60"/>
      <c r="VKB674" s="94"/>
      <c r="VKC674" s="59"/>
      <c r="VKD674" s="60"/>
      <c r="VKE674" s="94"/>
      <c r="VKF674" s="59"/>
      <c r="VKG674" s="60"/>
      <c r="VKH674" s="94"/>
      <c r="VKI674" s="59"/>
      <c r="VKJ674" s="60"/>
      <c r="VKK674" s="94"/>
      <c r="VKL674" s="59"/>
      <c r="VKM674" s="60"/>
      <c r="VKN674" s="94"/>
      <c r="VKO674" s="59"/>
      <c r="VKP674" s="60"/>
      <c r="VKQ674" s="94"/>
      <c r="VKR674" s="59"/>
      <c r="VKS674" s="60"/>
      <c r="VKT674" s="94"/>
      <c r="VKU674" s="59"/>
      <c r="VKV674" s="60"/>
      <c r="VKW674" s="94"/>
      <c r="VKX674" s="59"/>
      <c r="VKY674" s="60"/>
      <c r="VKZ674" s="94"/>
      <c r="VLA674" s="59"/>
      <c r="VLB674" s="60"/>
      <c r="VLC674" s="94"/>
      <c r="VLD674" s="59"/>
      <c r="VLE674" s="60"/>
      <c r="VLF674" s="94"/>
      <c r="VLG674" s="59"/>
      <c r="VLH674" s="60"/>
      <c r="VLI674" s="94"/>
      <c r="VLJ674" s="59"/>
      <c r="VLK674" s="60"/>
      <c r="VLL674" s="94"/>
      <c r="VLM674" s="59"/>
      <c r="VLN674" s="60"/>
      <c r="VLO674" s="94"/>
      <c r="VLP674" s="59"/>
      <c r="VLQ674" s="60"/>
      <c r="VLR674" s="94"/>
      <c r="VLS674" s="59"/>
      <c r="VLT674" s="60"/>
      <c r="VLU674" s="94"/>
      <c r="VLV674" s="59"/>
      <c r="VLW674" s="60"/>
      <c r="VLX674" s="94"/>
      <c r="VLY674" s="59"/>
      <c r="VLZ674" s="60"/>
      <c r="VMA674" s="94"/>
      <c r="VMB674" s="59"/>
      <c r="VMC674" s="60"/>
      <c r="VMD674" s="94"/>
      <c r="VME674" s="59"/>
      <c r="VMF674" s="60"/>
      <c r="VMG674" s="94"/>
      <c r="VMH674" s="59"/>
      <c r="VMI674" s="60"/>
      <c r="VMJ674" s="94"/>
      <c r="VMK674" s="59"/>
      <c r="VML674" s="60"/>
      <c r="VMM674" s="94"/>
      <c r="VMN674" s="59"/>
      <c r="VMO674" s="60"/>
      <c r="VMP674" s="94"/>
      <c r="VMQ674" s="59"/>
      <c r="VMR674" s="60"/>
      <c r="VMS674" s="94"/>
      <c r="VMT674" s="59"/>
      <c r="VMU674" s="60"/>
      <c r="VMV674" s="94"/>
      <c r="VMW674" s="59"/>
      <c r="VMX674" s="60"/>
      <c r="VMY674" s="94"/>
      <c r="VMZ674" s="59"/>
      <c r="VNA674" s="60"/>
      <c r="VNB674" s="94"/>
      <c r="VNC674" s="59"/>
      <c r="VND674" s="60"/>
      <c r="VNE674" s="94"/>
      <c r="VNF674" s="59"/>
      <c r="VNG674" s="60"/>
      <c r="VNH674" s="94"/>
      <c r="VNI674" s="59"/>
      <c r="VNJ674" s="60"/>
      <c r="VNK674" s="94"/>
      <c r="VNL674" s="59"/>
      <c r="VNM674" s="60"/>
      <c r="VNN674" s="94"/>
      <c r="VNO674" s="59"/>
      <c r="VNP674" s="60"/>
      <c r="VNQ674" s="94"/>
      <c r="VNR674" s="59"/>
      <c r="VNS674" s="60"/>
      <c r="VNT674" s="94"/>
      <c r="VNU674" s="59"/>
      <c r="VNV674" s="60"/>
      <c r="VNW674" s="94"/>
      <c r="VNX674" s="59"/>
      <c r="VNY674" s="60"/>
      <c r="VNZ674" s="94"/>
      <c r="VOA674" s="59"/>
      <c r="VOB674" s="60"/>
      <c r="VOC674" s="94"/>
      <c r="VOD674" s="59"/>
      <c r="VOE674" s="60"/>
      <c r="VOF674" s="94"/>
      <c r="VOG674" s="59"/>
      <c r="VOH674" s="60"/>
      <c r="VOI674" s="94"/>
      <c r="VOJ674" s="59"/>
      <c r="VOK674" s="60"/>
      <c r="VOL674" s="94"/>
      <c r="VOM674" s="59"/>
      <c r="VON674" s="60"/>
      <c r="VOO674" s="94"/>
      <c r="VOP674" s="59"/>
      <c r="VOQ674" s="60"/>
      <c r="VOR674" s="94"/>
      <c r="VOS674" s="59"/>
      <c r="VOT674" s="60"/>
      <c r="VOU674" s="94"/>
      <c r="VOV674" s="59"/>
      <c r="VOW674" s="60"/>
      <c r="VOX674" s="94"/>
      <c r="VOY674" s="59"/>
      <c r="VOZ674" s="60"/>
      <c r="VPA674" s="94"/>
      <c r="VPB674" s="59"/>
      <c r="VPC674" s="60"/>
      <c r="VPD674" s="94"/>
      <c r="VPE674" s="59"/>
      <c r="VPF674" s="60"/>
      <c r="VPG674" s="94"/>
      <c r="VPH674" s="59"/>
      <c r="VPI674" s="60"/>
      <c r="VPJ674" s="94"/>
      <c r="VPK674" s="59"/>
      <c r="VPL674" s="60"/>
      <c r="VPM674" s="94"/>
      <c r="VPN674" s="59"/>
      <c r="VPO674" s="60"/>
      <c r="VPP674" s="94"/>
      <c r="VPQ674" s="59"/>
      <c r="VPR674" s="60"/>
      <c r="VPS674" s="94"/>
      <c r="VPT674" s="59"/>
      <c r="VPU674" s="60"/>
      <c r="VPV674" s="94"/>
      <c r="VPW674" s="59"/>
      <c r="VPX674" s="60"/>
      <c r="VPY674" s="94"/>
      <c r="VPZ674" s="59"/>
      <c r="VQA674" s="60"/>
      <c r="VQB674" s="94"/>
      <c r="VQC674" s="59"/>
      <c r="VQD674" s="60"/>
      <c r="VQE674" s="94"/>
      <c r="VQF674" s="59"/>
      <c r="VQG674" s="60"/>
      <c r="VQH674" s="94"/>
      <c r="VQI674" s="59"/>
      <c r="VQJ674" s="60"/>
      <c r="VQK674" s="94"/>
      <c r="VQL674" s="59"/>
      <c r="VQM674" s="60"/>
      <c r="VQN674" s="94"/>
      <c r="VQO674" s="59"/>
      <c r="VQP674" s="60"/>
      <c r="VQQ674" s="94"/>
      <c r="VQR674" s="59"/>
      <c r="VQS674" s="60"/>
      <c r="VQT674" s="94"/>
      <c r="VQU674" s="59"/>
      <c r="VQV674" s="60"/>
      <c r="VQW674" s="94"/>
      <c r="VQX674" s="59"/>
      <c r="VQY674" s="60"/>
      <c r="VQZ674" s="94"/>
      <c r="VRA674" s="59"/>
      <c r="VRB674" s="60"/>
      <c r="VRC674" s="94"/>
      <c r="VRD674" s="59"/>
      <c r="VRE674" s="60"/>
      <c r="VRF674" s="94"/>
      <c r="VRG674" s="59"/>
      <c r="VRH674" s="60"/>
      <c r="VRI674" s="94"/>
      <c r="VRJ674" s="59"/>
      <c r="VRK674" s="60"/>
      <c r="VRL674" s="94"/>
      <c r="VRM674" s="59"/>
      <c r="VRN674" s="60"/>
      <c r="VRO674" s="94"/>
      <c r="VRP674" s="59"/>
      <c r="VRQ674" s="60"/>
      <c r="VRR674" s="94"/>
      <c r="VRS674" s="59"/>
      <c r="VRT674" s="60"/>
      <c r="VRU674" s="94"/>
      <c r="VRV674" s="59"/>
      <c r="VRW674" s="60"/>
      <c r="VRX674" s="94"/>
      <c r="VRY674" s="59"/>
      <c r="VRZ674" s="60"/>
      <c r="VSA674" s="94"/>
      <c r="VSB674" s="59"/>
      <c r="VSC674" s="60"/>
      <c r="VSD674" s="94"/>
      <c r="VSE674" s="59"/>
      <c r="VSF674" s="60"/>
      <c r="VSG674" s="94"/>
      <c r="VSH674" s="59"/>
      <c r="VSI674" s="60"/>
      <c r="VSJ674" s="94"/>
      <c r="VSK674" s="59"/>
      <c r="VSL674" s="60"/>
      <c r="VSM674" s="94"/>
      <c r="VSN674" s="59"/>
      <c r="VSO674" s="60"/>
      <c r="VSP674" s="94"/>
      <c r="VSQ674" s="59"/>
      <c r="VSR674" s="60"/>
      <c r="VSS674" s="94"/>
      <c r="VST674" s="59"/>
      <c r="VSU674" s="60"/>
      <c r="VSV674" s="94"/>
      <c r="VSW674" s="59"/>
      <c r="VSX674" s="60"/>
      <c r="VSY674" s="94"/>
      <c r="VSZ674" s="59"/>
      <c r="VTA674" s="60"/>
      <c r="VTB674" s="94"/>
      <c r="VTC674" s="59"/>
      <c r="VTD674" s="60"/>
      <c r="VTE674" s="94"/>
      <c r="VTF674" s="59"/>
      <c r="VTG674" s="60"/>
      <c r="VTH674" s="94"/>
      <c r="VTI674" s="59"/>
      <c r="VTJ674" s="60"/>
      <c r="VTK674" s="94"/>
      <c r="VTL674" s="59"/>
      <c r="VTM674" s="60"/>
      <c r="VTN674" s="94"/>
      <c r="VTO674" s="59"/>
      <c r="VTP674" s="60"/>
      <c r="VTQ674" s="94"/>
      <c r="VTR674" s="59"/>
      <c r="VTS674" s="60"/>
      <c r="VTT674" s="94"/>
      <c r="VTU674" s="59"/>
      <c r="VTV674" s="60"/>
      <c r="VTW674" s="94"/>
      <c r="VTX674" s="59"/>
      <c r="VTY674" s="60"/>
      <c r="VTZ674" s="94"/>
      <c r="VUA674" s="59"/>
      <c r="VUB674" s="60"/>
      <c r="VUC674" s="94"/>
      <c r="VUD674" s="59"/>
      <c r="VUE674" s="60"/>
      <c r="VUF674" s="94"/>
      <c r="VUG674" s="59"/>
      <c r="VUH674" s="60"/>
      <c r="VUI674" s="94"/>
      <c r="VUJ674" s="59"/>
      <c r="VUK674" s="60"/>
      <c r="VUL674" s="94"/>
      <c r="VUM674" s="59"/>
      <c r="VUN674" s="60"/>
      <c r="VUO674" s="94"/>
      <c r="VUP674" s="59"/>
      <c r="VUQ674" s="60"/>
      <c r="VUR674" s="94"/>
      <c r="VUS674" s="59"/>
      <c r="VUT674" s="60"/>
      <c r="VUU674" s="94"/>
      <c r="VUV674" s="59"/>
      <c r="VUW674" s="60"/>
      <c r="VUX674" s="94"/>
      <c r="VUY674" s="59"/>
      <c r="VUZ674" s="60"/>
      <c r="VVA674" s="94"/>
      <c r="VVB674" s="59"/>
      <c r="VVC674" s="60"/>
      <c r="VVD674" s="94"/>
      <c r="VVE674" s="59"/>
      <c r="VVF674" s="60"/>
      <c r="VVG674" s="94"/>
      <c r="VVH674" s="59"/>
      <c r="VVI674" s="60"/>
      <c r="VVJ674" s="94"/>
      <c r="VVK674" s="59"/>
      <c r="VVL674" s="60"/>
      <c r="VVM674" s="94"/>
      <c r="VVN674" s="59"/>
      <c r="VVO674" s="60"/>
      <c r="VVP674" s="94"/>
      <c r="VVQ674" s="59"/>
      <c r="VVR674" s="60"/>
      <c r="VVS674" s="94"/>
      <c r="VVT674" s="59"/>
      <c r="VVU674" s="60"/>
      <c r="VVV674" s="94"/>
      <c r="VVW674" s="59"/>
      <c r="VVX674" s="60"/>
      <c r="VVY674" s="94"/>
      <c r="VVZ674" s="59"/>
      <c r="VWA674" s="60"/>
      <c r="VWB674" s="94"/>
      <c r="VWC674" s="59"/>
      <c r="VWD674" s="60"/>
      <c r="VWE674" s="94"/>
      <c r="VWF674" s="59"/>
      <c r="VWG674" s="60"/>
      <c r="VWH674" s="94"/>
      <c r="VWI674" s="59"/>
      <c r="VWJ674" s="60"/>
      <c r="VWK674" s="94"/>
      <c r="VWL674" s="59"/>
      <c r="VWM674" s="60"/>
      <c r="VWN674" s="94"/>
      <c r="VWO674" s="59"/>
      <c r="VWP674" s="60"/>
      <c r="VWQ674" s="94"/>
      <c r="VWR674" s="59"/>
      <c r="VWS674" s="60"/>
      <c r="VWT674" s="94"/>
      <c r="VWU674" s="59"/>
      <c r="VWV674" s="60"/>
      <c r="VWW674" s="94"/>
      <c r="VWX674" s="59"/>
      <c r="VWY674" s="60"/>
      <c r="VWZ674" s="94"/>
      <c r="VXA674" s="59"/>
      <c r="VXB674" s="60"/>
      <c r="VXC674" s="94"/>
      <c r="VXD674" s="59"/>
      <c r="VXE674" s="60"/>
      <c r="VXF674" s="94"/>
      <c r="VXG674" s="59"/>
      <c r="VXH674" s="60"/>
      <c r="VXI674" s="94"/>
      <c r="VXJ674" s="59"/>
      <c r="VXK674" s="60"/>
      <c r="VXL674" s="94"/>
      <c r="VXM674" s="59"/>
      <c r="VXN674" s="60"/>
      <c r="VXO674" s="94"/>
      <c r="VXP674" s="59"/>
      <c r="VXQ674" s="60"/>
      <c r="VXR674" s="94"/>
      <c r="VXS674" s="59"/>
      <c r="VXT674" s="60"/>
      <c r="VXU674" s="94"/>
      <c r="VXV674" s="59"/>
      <c r="VXW674" s="60"/>
      <c r="VXX674" s="94"/>
      <c r="VXY674" s="59"/>
      <c r="VXZ674" s="60"/>
      <c r="VYA674" s="94"/>
      <c r="VYB674" s="59"/>
      <c r="VYC674" s="60"/>
      <c r="VYD674" s="94"/>
      <c r="VYE674" s="59"/>
      <c r="VYF674" s="60"/>
      <c r="VYG674" s="94"/>
      <c r="VYH674" s="59"/>
      <c r="VYI674" s="60"/>
      <c r="VYJ674" s="94"/>
      <c r="VYK674" s="59"/>
      <c r="VYL674" s="60"/>
      <c r="VYM674" s="94"/>
      <c r="VYN674" s="59"/>
      <c r="VYO674" s="60"/>
      <c r="VYP674" s="94"/>
      <c r="VYQ674" s="59"/>
      <c r="VYR674" s="60"/>
      <c r="VYS674" s="94"/>
      <c r="VYT674" s="59"/>
      <c r="VYU674" s="60"/>
      <c r="VYV674" s="94"/>
      <c r="VYW674" s="59"/>
      <c r="VYX674" s="60"/>
      <c r="VYY674" s="94"/>
      <c r="VYZ674" s="59"/>
      <c r="VZA674" s="60"/>
      <c r="VZB674" s="94"/>
      <c r="VZC674" s="59"/>
      <c r="VZD674" s="60"/>
      <c r="VZE674" s="94"/>
      <c r="VZF674" s="59"/>
      <c r="VZG674" s="60"/>
      <c r="VZH674" s="94"/>
      <c r="VZI674" s="59"/>
      <c r="VZJ674" s="60"/>
      <c r="VZK674" s="94"/>
      <c r="VZL674" s="59"/>
      <c r="VZM674" s="60"/>
      <c r="VZN674" s="94"/>
      <c r="VZO674" s="59"/>
      <c r="VZP674" s="60"/>
      <c r="VZQ674" s="94"/>
      <c r="VZR674" s="59"/>
      <c r="VZS674" s="60"/>
      <c r="VZT674" s="94"/>
      <c r="VZU674" s="59"/>
      <c r="VZV674" s="60"/>
      <c r="VZW674" s="94"/>
      <c r="VZX674" s="59"/>
      <c r="VZY674" s="60"/>
      <c r="VZZ674" s="94"/>
      <c r="WAA674" s="59"/>
      <c r="WAB674" s="60"/>
      <c r="WAC674" s="94"/>
      <c r="WAD674" s="59"/>
      <c r="WAE674" s="60"/>
      <c r="WAF674" s="94"/>
      <c r="WAG674" s="59"/>
      <c r="WAH674" s="60"/>
      <c r="WAI674" s="94"/>
      <c r="WAJ674" s="59"/>
      <c r="WAK674" s="60"/>
      <c r="WAL674" s="94"/>
      <c r="WAM674" s="59"/>
      <c r="WAN674" s="60"/>
      <c r="WAO674" s="94"/>
      <c r="WAP674" s="59"/>
      <c r="WAQ674" s="60"/>
      <c r="WAR674" s="94"/>
      <c r="WAS674" s="59"/>
      <c r="WAT674" s="60"/>
      <c r="WAU674" s="94"/>
      <c r="WAV674" s="59"/>
      <c r="WAW674" s="60"/>
      <c r="WAX674" s="94"/>
      <c r="WAY674" s="59"/>
      <c r="WAZ674" s="60"/>
      <c r="WBA674" s="94"/>
      <c r="WBB674" s="59"/>
      <c r="WBC674" s="60"/>
      <c r="WBD674" s="94"/>
      <c r="WBE674" s="59"/>
      <c r="WBF674" s="60"/>
      <c r="WBG674" s="94"/>
      <c r="WBH674" s="59"/>
      <c r="WBI674" s="60"/>
      <c r="WBJ674" s="94"/>
      <c r="WBK674" s="59"/>
      <c r="WBL674" s="60"/>
      <c r="WBM674" s="94"/>
      <c r="WBN674" s="59"/>
      <c r="WBO674" s="60"/>
      <c r="WBP674" s="94"/>
      <c r="WBQ674" s="59"/>
      <c r="WBR674" s="60"/>
      <c r="WBS674" s="94"/>
      <c r="WBT674" s="59"/>
      <c r="WBU674" s="60"/>
      <c r="WBV674" s="94"/>
      <c r="WBW674" s="59"/>
      <c r="WBX674" s="60"/>
      <c r="WBY674" s="94"/>
      <c r="WBZ674" s="59"/>
      <c r="WCA674" s="60"/>
      <c r="WCB674" s="94"/>
      <c r="WCC674" s="59"/>
      <c r="WCD674" s="60"/>
      <c r="WCE674" s="94"/>
      <c r="WCF674" s="59"/>
      <c r="WCG674" s="60"/>
      <c r="WCH674" s="94"/>
      <c r="WCI674" s="59"/>
      <c r="WCJ674" s="60"/>
      <c r="WCK674" s="94"/>
      <c r="WCL674" s="59"/>
      <c r="WCM674" s="60"/>
      <c r="WCN674" s="94"/>
      <c r="WCO674" s="59"/>
      <c r="WCP674" s="60"/>
      <c r="WCQ674" s="94"/>
      <c r="WCR674" s="59"/>
      <c r="WCS674" s="60"/>
      <c r="WCT674" s="94"/>
      <c r="WCU674" s="59"/>
      <c r="WCV674" s="60"/>
      <c r="WCW674" s="94"/>
      <c r="WCX674" s="59"/>
      <c r="WCY674" s="60"/>
      <c r="WCZ674" s="94"/>
      <c r="WDA674" s="59"/>
      <c r="WDB674" s="60"/>
      <c r="WDC674" s="94"/>
      <c r="WDD674" s="59"/>
      <c r="WDE674" s="60"/>
      <c r="WDF674" s="94"/>
      <c r="WDG674" s="59"/>
      <c r="WDH674" s="60"/>
      <c r="WDI674" s="94"/>
      <c r="WDJ674" s="59"/>
      <c r="WDK674" s="60"/>
      <c r="WDL674" s="94"/>
      <c r="WDM674" s="59"/>
      <c r="WDN674" s="60"/>
      <c r="WDO674" s="94"/>
      <c r="WDP674" s="59"/>
      <c r="WDQ674" s="60"/>
      <c r="WDR674" s="94"/>
      <c r="WDS674" s="59"/>
      <c r="WDT674" s="60"/>
      <c r="WDU674" s="94"/>
      <c r="WDV674" s="59"/>
      <c r="WDW674" s="60"/>
      <c r="WDX674" s="94"/>
      <c r="WDY674" s="59"/>
      <c r="WDZ674" s="60"/>
      <c r="WEA674" s="94"/>
      <c r="WEB674" s="59"/>
      <c r="WEC674" s="60"/>
      <c r="WED674" s="94"/>
      <c r="WEE674" s="59"/>
      <c r="WEF674" s="60"/>
      <c r="WEG674" s="94"/>
      <c r="WEH674" s="59"/>
      <c r="WEI674" s="60"/>
      <c r="WEJ674" s="94"/>
      <c r="WEK674" s="59"/>
      <c r="WEL674" s="60"/>
      <c r="WEM674" s="94"/>
      <c r="WEN674" s="59"/>
      <c r="WEO674" s="60"/>
      <c r="WEP674" s="94"/>
      <c r="WEQ674" s="59"/>
      <c r="WER674" s="60"/>
      <c r="WES674" s="94"/>
      <c r="WET674" s="59"/>
      <c r="WEU674" s="60"/>
      <c r="WEV674" s="94"/>
      <c r="WEW674" s="59"/>
      <c r="WEX674" s="60"/>
      <c r="WEY674" s="94"/>
      <c r="WEZ674" s="59"/>
      <c r="WFA674" s="60"/>
      <c r="WFB674" s="94"/>
      <c r="WFC674" s="59"/>
      <c r="WFD674" s="60"/>
      <c r="WFE674" s="94"/>
      <c r="WFF674" s="59"/>
      <c r="WFG674" s="60"/>
      <c r="WFH674" s="94"/>
      <c r="WFI674" s="59"/>
      <c r="WFJ674" s="60"/>
      <c r="WFK674" s="94"/>
      <c r="WFL674" s="59"/>
      <c r="WFM674" s="60"/>
      <c r="WFN674" s="94"/>
      <c r="WFO674" s="59"/>
      <c r="WFP674" s="60"/>
      <c r="WFQ674" s="94"/>
      <c r="WFR674" s="59"/>
      <c r="WFS674" s="60"/>
      <c r="WFT674" s="94"/>
      <c r="WFU674" s="59"/>
      <c r="WFV674" s="60"/>
      <c r="WFW674" s="94"/>
      <c r="WFX674" s="59"/>
      <c r="WFY674" s="60"/>
      <c r="WFZ674" s="94"/>
      <c r="WGA674" s="59"/>
      <c r="WGB674" s="60"/>
      <c r="WGC674" s="94"/>
      <c r="WGD674" s="59"/>
      <c r="WGE674" s="60"/>
      <c r="WGF674" s="94"/>
      <c r="WGG674" s="59"/>
      <c r="WGH674" s="60"/>
      <c r="WGI674" s="94"/>
      <c r="WGJ674" s="59"/>
      <c r="WGK674" s="60"/>
      <c r="WGL674" s="94"/>
      <c r="WGM674" s="59"/>
      <c r="WGN674" s="60"/>
      <c r="WGO674" s="94"/>
      <c r="WGP674" s="59"/>
      <c r="WGQ674" s="60"/>
      <c r="WGR674" s="94"/>
      <c r="WGS674" s="59"/>
      <c r="WGT674" s="60"/>
      <c r="WGU674" s="94"/>
      <c r="WGV674" s="59"/>
      <c r="WGW674" s="60"/>
      <c r="WGX674" s="94"/>
      <c r="WGY674" s="59"/>
      <c r="WGZ674" s="60"/>
      <c r="WHA674" s="94"/>
      <c r="WHB674" s="59"/>
      <c r="WHC674" s="60"/>
      <c r="WHD674" s="94"/>
      <c r="WHE674" s="59"/>
      <c r="WHF674" s="60"/>
      <c r="WHG674" s="94"/>
      <c r="WHH674" s="59"/>
      <c r="WHI674" s="60"/>
      <c r="WHJ674" s="94"/>
      <c r="WHK674" s="59"/>
      <c r="WHL674" s="60"/>
      <c r="WHM674" s="94"/>
      <c r="WHN674" s="59"/>
      <c r="WHO674" s="60"/>
      <c r="WHP674" s="94"/>
      <c r="WHQ674" s="59"/>
      <c r="WHR674" s="60"/>
      <c r="WHS674" s="94"/>
      <c r="WHT674" s="59"/>
      <c r="WHU674" s="60"/>
      <c r="WHV674" s="94"/>
      <c r="WHW674" s="59"/>
      <c r="WHX674" s="60"/>
      <c r="WHY674" s="94"/>
      <c r="WHZ674" s="59"/>
      <c r="WIA674" s="60"/>
      <c r="WIB674" s="94"/>
      <c r="WIC674" s="59"/>
      <c r="WID674" s="60"/>
      <c r="WIE674" s="94"/>
      <c r="WIF674" s="59"/>
      <c r="WIG674" s="60"/>
      <c r="WIH674" s="94"/>
      <c r="WII674" s="59"/>
      <c r="WIJ674" s="60"/>
      <c r="WIK674" s="94"/>
      <c r="WIL674" s="59"/>
      <c r="WIM674" s="60"/>
      <c r="WIN674" s="94"/>
      <c r="WIO674" s="59"/>
      <c r="WIP674" s="60"/>
      <c r="WIQ674" s="94"/>
      <c r="WIR674" s="59"/>
      <c r="WIS674" s="60"/>
      <c r="WIT674" s="94"/>
      <c r="WIU674" s="59"/>
      <c r="WIV674" s="60"/>
      <c r="WIW674" s="94"/>
      <c r="WIX674" s="59"/>
      <c r="WIY674" s="60"/>
      <c r="WIZ674" s="94"/>
      <c r="WJA674" s="59"/>
      <c r="WJB674" s="60"/>
      <c r="WJC674" s="94"/>
      <c r="WJD674" s="59"/>
      <c r="WJE674" s="60"/>
      <c r="WJF674" s="94"/>
      <c r="WJG674" s="59"/>
      <c r="WJH674" s="60"/>
      <c r="WJI674" s="94"/>
      <c r="WJJ674" s="59"/>
      <c r="WJK674" s="60"/>
      <c r="WJL674" s="94"/>
      <c r="WJM674" s="59"/>
      <c r="WJN674" s="60"/>
      <c r="WJO674" s="94"/>
      <c r="WJP674" s="59"/>
      <c r="WJQ674" s="60"/>
      <c r="WJR674" s="94"/>
      <c r="WJS674" s="59"/>
      <c r="WJT674" s="60"/>
      <c r="WJU674" s="94"/>
      <c r="WJV674" s="59"/>
      <c r="WJW674" s="60"/>
      <c r="WJX674" s="94"/>
      <c r="WJY674" s="59"/>
      <c r="WJZ674" s="60"/>
      <c r="WKA674" s="94"/>
      <c r="WKB674" s="59"/>
      <c r="WKC674" s="60"/>
      <c r="WKD674" s="94"/>
      <c r="WKE674" s="59"/>
      <c r="WKF674" s="60"/>
      <c r="WKG674" s="94"/>
      <c r="WKH674" s="59"/>
      <c r="WKI674" s="60"/>
      <c r="WKJ674" s="94"/>
      <c r="WKK674" s="59"/>
      <c r="WKL674" s="60"/>
      <c r="WKM674" s="94"/>
      <c r="WKN674" s="59"/>
      <c r="WKO674" s="60"/>
      <c r="WKP674" s="94"/>
      <c r="WKQ674" s="59"/>
      <c r="WKR674" s="60"/>
      <c r="WKS674" s="94"/>
      <c r="WKT674" s="59"/>
      <c r="WKU674" s="60"/>
      <c r="WKV674" s="94"/>
      <c r="WKW674" s="59"/>
      <c r="WKX674" s="60"/>
      <c r="WKY674" s="94"/>
      <c r="WKZ674" s="59"/>
      <c r="WLA674" s="60"/>
      <c r="WLB674" s="94"/>
      <c r="WLC674" s="59"/>
      <c r="WLD674" s="60"/>
      <c r="WLE674" s="94"/>
      <c r="WLF674" s="59"/>
      <c r="WLG674" s="60"/>
      <c r="WLH674" s="94"/>
      <c r="WLI674" s="59"/>
      <c r="WLJ674" s="60"/>
      <c r="WLK674" s="94"/>
      <c r="WLL674" s="59"/>
      <c r="WLM674" s="60"/>
      <c r="WLN674" s="94"/>
      <c r="WLO674" s="59"/>
      <c r="WLP674" s="60"/>
      <c r="WLQ674" s="94"/>
      <c r="WLR674" s="59"/>
      <c r="WLS674" s="60"/>
      <c r="WLT674" s="94"/>
      <c r="WLU674" s="59"/>
      <c r="WLV674" s="60"/>
      <c r="WLW674" s="94"/>
      <c r="WLX674" s="59"/>
      <c r="WLY674" s="60"/>
      <c r="WLZ674" s="94"/>
      <c r="WMA674" s="59"/>
      <c r="WMB674" s="60"/>
      <c r="WMC674" s="94"/>
      <c r="WMD674" s="59"/>
      <c r="WME674" s="60"/>
      <c r="WMF674" s="94"/>
      <c r="WMG674" s="59"/>
      <c r="WMH674" s="60"/>
      <c r="WMI674" s="94"/>
      <c r="WMJ674" s="59"/>
      <c r="WMK674" s="60"/>
      <c r="WML674" s="94"/>
      <c r="WMM674" s="59"/>
      <c r="WMN674" s="60"/>
      <c r="WMO674" s="94"/>
      <c r="WMP674" s="59"/>
      <c r="WMQ674" s="60"/>
      <c r="WMR674" s="94"/>
      <c r="WMS674" s="59"/>
      <c r="WMT674" s="60"/>
      <c r="WMU674" s="94"/>
      <c r="WMV674" s="59"/>
      <c r="WMW674" s="60"/>
      <c r="WMX674" s="94"/>
      <c r="WMY674" s="59"/>
      <c r="WMZ674" s="60"/>
      <c r="WNA674" s="94"/>
      <c r="WNB674" s="59"/>
      <c r="WNC674" s="60"/>
      <c r="WND674" s="94"/>
      <c r="WNE674" s="59"/>
      <c r="WNF674" s="60"/>
      <c r="WNG674" s="94"/>
      <c r="WNH674" s="59"/>
      <c r="WNI674" s="60"/>
      <c r="WNJ674" s="94"/>
      <c r="WNK674" s="59"/>
      <c r="WNL674" s="60"/>
      <c r="WNM674" s="94"/>
      <c r="WNN674" s="59"/>
      <c r="WNO674" s="60"/>
      <c r="WNP674" s="94"/>
      <c r="WNQ674" s="59"/>
      <c r="WNR674" s="60"/>
      <c r="WNS674" s="94"/>
      <c r="WNT674" s="59"/>
      <c r="WNU674" s="60"/>
      <c r="WNV674" s="94"/>
      <c r="WNW674" s="59"/>
      <c r="WNX674" s="60"/>
      <c r="WNY674" s="94"/>
      <c r="WNZ674" s="59"/>
      <c r="WOA674" s="60"/>
      <c r="WOB674" s="94"/>
      <c r="WOC674" s="59"/>
      <c r="WOD674" s="60"/>
      <c r="WOE674" s="94"/>
      <c r="WOF674" s="59"/>
      <c r="WOG674" s="60"/>
      <c r="WOH674" s="94"/>
      <c r="WOI674" s="59"/>
      <c r="WOJ674" s="60"/>
      <c r="WOK674" s="94"/>
      <c r="WOL674" s="59"/>
      <c r="WOM674" s="60"/>
      <c r="WON674" s="94"/>
      <c r="WOO674" s="59"/>
      <c r="WOP674" s="60"/>
      <c r="WOQ674" s="94"/>
      <c r="WOR674" s="59"/>
      <c r="WOS674" s="60"/>
      <c r="WOT674" s="94"/>
      <c r="WOU674" s="59"/>
      <c r="WOV674" s="60"/>
      <c r="WOW674" s="94"/>
      <c r="WOX674" s="59"/>
      <c r="WOY674" s="60"/>
      <c r="WOZ674" s="94"/>
      <c r="WPA674" s="59"/>
      <c r="WPB674" s="60"/>
      <c r="WPC674" s="94"/>
      <c r="WPD674" s="59"/>
      <c r="WPE674" s="60"/>
      <c r="WPF674" s="94"/>
      <c r="WPG674" s="59"/>
      <c r="WPH674" s="60"/>
      <c r="WPI674" s="94"/>
      <c r="WPJ674" s="59"/>
      <c r="WPK674" s="60"/>
      <c r="WPL674" s="94"/>
      <c r="WPM674" s="59"/>
      <c r="WPN674" s="60"/>
      <c r="WPO674" s="94"/>
      <c r="WPP674" s="59"/>
      <c r="WPQ674" s="60"/>
      <c r="WPR674" s="94"/>
      <c r="WPS674" s="59"/>
      <c r="WPT674" s="60"/>
      <c r="WPU674" s="94"/>
      <c r="WPV674" s="59"/>
      <c r="WPW674" s="60"/>
      <c r="WPX674" s="94"/>
      <c r="WPY674" s="59"/>
      <c r="WPZ674" s="60"/>
      <c r="WQA674" s="94"/>
      <c r="WQB674" s="59"/>
      <c r="WQC674" s="60"/>
      <c r="WQD674" s="94"/>
      <c r="WQE674" s="59"/>
      <c r="WQF674" s="60"/>
      <c r="WQG674" s="94"/>
      <c r="WQH674" s="59"/>
      <c r="WQI674" s="60"/>
      <c r="WQJ674" s="94"/>
      <c r="WQK674" s="59"/>
      <c r="WQL674" s="60"/>
      <c r="WQM674" s="94"/>
      <c r="WQN674" s="59"/>
      <c r="WQO674" s="60"/>
      <c r="WQP674" s="94"/>
      <c r="WQQ674" s="59"/>
      <c r="WQR674" s="60"/>
      <c r="WQS674" s="94"/>
      <c r="WQT674" s="59"/>
      <c r="WQU674" s="60"/>
      <c r="WQV674" s="94"/>
      <c r="WQW674" s="59"/>
      <c r="WQX674" s="60"/>
      <c r="WQY674" s="94"/>
      <c r="WQZ674" s="59"/>
      <c r="WRA674" s="60"/>
      <c r="WRB674" s="94"/>
      <c r="WRC674" s="59"/>
      <c r="WRD674" s="60"/>
      <c r="WRE674" s="94"/>
      <c r="WRF674" s="59"/>
      <c r="WRG674" s="60"/>
      <c r="WRH674" s="94"/>
      <c r="WRI674" s="59"/>
      <c r="WRJ674" s="60"/>
      <c r="WRK674" s="94"/>
      <c r="WRL674" s="59"/>
      <c r="WRM674" s="60"/>
      <c r="WRN674" s="94"/>
      <c r="WRO674" s="59"/>
      <c r="WRP674" s="60"/>
      <c r="WRQ674" s="94"/>
      <c r="WRR674" s="59"/>
      <c r="WRS674" s="60"/>
      <c r="WRT674" s="94"/>
      <c r="WRU674" s="59"/>
      <c r="WRV674" s="60"/>
      <c r="WRW674" s="94"/>
      <c r="WRX674" s="59"/>
      <c r="WRY674" s="60"/>
      <c r="WRZ674" s="94"/>
      <c r="WSA674" s="59"/>
      <c r="WSB674" s="60"/>
      <c r="WSC674" s="94"/>
      <c r="WSD674" s="59"/>
      <c r="WSE674" s="60"/>
      <c r="WSF674" s="94"/>
      <c r="WSG674" s="59"/>
      <c r="WSH674" s="60"/>
      <c r="WSI674" s="94"/>
      <c r="WSJ674" s="59"/>
      <c r="WSK674" s="60"/>
      <c r="WSL674" s="94"/>
      <c r="WSM674" s="59"/>
      <c r="WSN674" s="60"/>
      <c r="WSO674" s="94"/>
      <c r="WSP674" s="59"/>
      <c r="WSQ674" s="60"/>
      <c r="WSR674" s="94"/>
      <c r="WSS674" s="59"/>
      <c r="WST674" s="60"/>
      <c r="WSU674" s="94"/>
      <c r="WSV674" s="59"/>
      <c r="WSW674" s="60"/>
      <c r="WSX674" s="94"/>
      <c r="WSY674" s="59"/>
      <c r="WSZ674" s="60"/>
      <c r="WTA674" s="94"/>
      <c r="WTB674" s="59"/>
      <c r="WTC674" s="60"/>
      <c r="WTD674" s="94"/>
      <c r="WTE674" s="59"/>
      <c r="WTF674" s="60"/>
      <c r="WTG674" s="94"/>
      <c r="WTH674" s="59"/>
      <c r="WTI674" s="60"/>
      <c r="WTJ674" s="94"/>
      <c r="WTK674" s="59"/>
      <c r="WTL674" s="60"/>
      <c r="WTM674" s="94"/>
      <c r="WTN674" s="59"/>
      <c r="WTO674" s="60"/>
      <c r="WTP674" s="94"/>
      <c r="WTQ674" s="59"/>
      <c r="WTR674" s="60"/>
      <c r="WTS674" s="94"/>
      <c r="WTT674" s="59"/>
      <c r="WTU674" s="60"/>
      <c r="WTV674" s="94"/>
      <c r="WTW674" s="59"/>
      <c r="WTX674" s="60"/>
      <c r="WTY674" s="94"/>
      <c r="WTZ674" s="59"/>
      <c r="WUA674" s="60"/>
      <c r="WUB674" s="94"/>
      <c r="WUC674" s="59"/>
      <c r="WUD674" s="60"/>
      <c r="WUE674" s="94"/>
      <c r="WUF674" s="59"/>
      <c r="WUG674" s="60"/>
      <c r="WUH674" s="94"/>
      <c r="WUI674" s="59"/>
      <c r="WUJ674" s="60"/>
      <c r="WUK674" s="94"/>
      <c r="WUL674" s="59"/>
      <c r="WUM674" s="60"/>
      <c r="WUN674" s="94"/>
      <c r="WUO674" s="59"/>
      <c r="WUP674" s="60"/>
      <c r="WUQ674" s="94"/>
      <c r="WUR674" s="59"/>
      <c r="WUS674" s="60"/>
      <c r="WUT674" s="94"/>
      <c r="WUU674" s="59"/>
      <c r="WUV674" s="60"/>
      <c r="WUW674" s="94"/>
      <c r="WUX674" s="59"/>
      <c r="WUY674" s="60"/>
      <c r="WUZ674" s="94"/>
      <c r="WVA674" s="59"/>
      <c r="WVB674" s="60"/>
      <c r="WVC674" s="94"/>
      <c r="WVD674" s="59"/>
      <c r="WVE674" s="60"/>
      <c r="WVF674" s="94"/>
      <c r="WVG674" s="59"/>
      <c r="WVH674" s="60"/>
      <c r="WVI674" s="94"/>
      <c r="WVJ674" s="59"/>
      <c r="WVK674" s="60"/>
      <c r="WVL674" s="94"/>
      <c r="WVM674" s="59"/>
      <c r="WVN674" s="60"/>
      <c r="WVO674" s="94"/>
      <c r="WVP674" s="59"/>
      <c r="WVQ674" s="60"/>
      <c r="WVR674" s="94"/>
      <c r="WVS674" s="59"/>
      <c r="WVT674" s="60"/>
      <c r="WVU674" s="94"/>
      <c r="WVV674" s="59"/>
      <c r="WVW674" s="60"/>
      <c r="WVX674" s="94"/>
      <c r="WVY674" s="59"/>
      <c r="WVZ674" s="60"/>
      <c r="WWA674" s="94"/>
      <c r="WWB674" s="59"/>
      <c r="WWC674" s="60"/>
      <c r="WWD674" s="94"/>
      <c r="WWE674" s="59"/>
      <c r="WWF674" s="60"/>
      <c r="WWG674" s="94"/>
      <c r="WWH674" s="59"/>
      <c r="WWI674" s="60"/>
      <c r="WWJ674" s="94"/>
      <c r="WWK674" s="59"/>
      <c r="WWL674" s="60"/>
      <c r="WWM674" s="94"/>
      <c r="WWN674" s="59"/>
      <c r="WWO674" s="60"/>
      <c r="WWP674" s="94"/>
      <c r="WWQ674" s="59"/>
      <c r="WWR674" s="60"/>
      <c r="WWS674" s="94"/>
      <c r="WWT674" s="59"/>
      <c r="WWU674" s="60"/>
      <c r="WWV674" s="94"/>
      <c r="WWW674" s="59"/>
      <c r="WWX674" s="60"/>
      <c r="WWY674" s="94"/>
      <c r="WWZ674" s="59"/>
      <c r="WXA674" s="60"/>
      <c r="WXB674" s="94"/>
      <c r="WXC674" s="59"/>
      <c r="WXD674" s="60"/>
      <c r="WXE674" s="94"/>
      <c r="WXF674" s="59"/>
      <c r="WXG674" s="60"/>
      <c r="WXH674" s="94"/>
      <c r="WXI674" s="59"/>
      <c r="WXJ674" s="60"/>
      <c r="WXK674" s="94"/>
      <c r="WXL674" s="59"/>
      <c r="WXM674" s="60"/>
      <c r="WXN674" s="94"/>
      <c r="WXO674" s="59"/>
      <c r="WXP674" s="60"/>
      <c r="WXQ674" s="94"/>
      <c r="WXR674" s="59"/>
      <c r="WXS674" s="60"/>
      <c r="WXT674" s="94"/>
      <c r="WXU674" s="59"/>
      <c r="WXV674" s="60"/>
      <c r="WXW674" s="94"/>
      <c r="WXX674" s="59"/>
      <c r="WXY674" s="60"/>
      <c r="WXZ674" s="94"/>
      <c r="WYA674" s="59"/>
      <c r="WYB674" s="60"/>
      <c r="WYC674" s="94"/>
      <c r="WYD674" s="59"/>
      <c r="WYE674" s="60"/>
      <c r="WYF674" s="94"/>
      <c r="WYG674" s="59"/>
      <c r="WYH674" s="60"/>
      <c r="WYI674" s="94"/>
      <c r="WYJ674" s="59"/>
      <c r="WYK674" s="60"/>
      <c r="WYL674" s="94"/>
      <c r="WYM674" s="59"/>
      <c r="WYN674" s="60"/>
      <c r="WYO674" s="94"/>
      <c r="WYP674" s="59"/>
      <c r="WYQ674" s="60"/>
      <c r="WYR674" s="94"/>
      <c r="WYS674" s="59"/>
      <c r="WYT674" s="60"/>
      <c r="WYU674" s="94"/>
      <c r="WYV674" s="59"/>
      <c r="WYW674" s="60"/>
      <c r="WYX674" s="94"/>
      <c r="WYY674" s="59"/>
      <c r="WYZ674" s="60"/>
      <c r="WZA674" s="94"/>
      <c r="WZB674" s="59"/>
      <c r="WZC674" s="60"/>
      <c r="WZD674" s="94"/>
      <c r="WZE674" s="59"/>
      <c r="WZF674" s="60"/>
      <c r="WZG674" s="94"/>
      <c r="WZH674" s="59"/>
      <c r="WZI674" s="60"/>
      <c r="WZJ674" s="94"/>
      <c r="WZK674" s="59"/>
      <c r="WZL674" s="60"/>
      <c r="WZM674" s="94"/>
      <c r="WZN674" s="59"/>
      <c r="WZO674" s="60"/>
      <c r="WZP674" s="94"/>
      <c r="WZQ674" s="59"/>
      <c r="WZR674" s="60"/>
      <c r="WZS674" s="94"/>
      <c r="WZT674" s="59"/>
      <c r="WZU674" s="60"/>
      <c r="WZV674" s="94"/>
      <c r="WZW674" s="59"/>
      <c r="WZX674" s="60"/>
      <c r="WZY674" s="94"/>
      <c r="WZZ674" s="59"/>
      <c r="XAA674" s="60"/>
      <c r="XAB674" s="94"/>
      <c r="XAC674" s="59"/>
      <c r="XAD674" s="60"/>
      <c r="XAE674" s="94"/>
      <c r="XAF674" s="59"/>
      <c r="XAG674" s="60"/>
      <c r="XAH674" s="94"/>
      <c r="XAI674" s="59"/>
      <c r="XAJ674" s="60"/>
      <c r="XAK674" s="94"/>
      <c r="XAL674" s="59"/>
      <c r="XAM674" s="60"/>
      <c r="XAN674" s="94"/>
      <c r="XAO674" s="59"/>
      <c r="XAP674" s="60"/>
      <c r="XAQ674" s="94"/>
      <c r="XAR674" s="59"/>
      <c r="XAS674" s="60"/>
      <c r="XAT674" s="94"/>
      <c r="XAU674" s="59"/>
      <c r="XAV674" s="60"/>
      <c r="XAW674" s="94"/>
      <c r="XAX674" s="59"/>
      <c r="XAY674" s="60"/>
      <c r="XAZ674" s="94"/>
      <c r="XBA674" s="59"/>
      <c r="XBB674" s="60"/>
      <c r="XBC674" s="94"/>
      <c r="XBD674" s="59"/>
      <c r="XBE674" s="60"/>
      <c r="XBF674" s="94"/>
      <c r="XBG674" s="59"/>
      <c r="XBH674" s="60"/>
      <c r="XBI674" s="94"/>
      <c r="XBJ674" s="59"/>
      <c r="XBK674" s="60"/>
      <c r="XBL674" s="94"/>
      <c r="XBM674" s="59"/>
      <c r="XBN674" s="60"/>
      <c r="XBO674" s="94"/>
      <c r="XBP674" s="59"/>
      <c r="XBQ674" s="60"/>
      <c r="XBR674" s="94"/>
      <c r="XBS674" s="59"/>
      <c r="XBT674" s="60"/>
      <c r="XBU674" s="94"/>
      <c r="XBV674" s="59"/>
      <c r="XBW674" s="60"/>
      <c r="XBX674" s="94"/>
      <c r="XBY674" s="59"/>
      <c r="XBZ674" s="60"/>
      <c r="XCA674" s="94"/>
      <c r="XCB674" s="59"/>
      <c r="XCC674" s="60"/>
      <c r="XCD674" s="94"/>
      <c r="XCE674" s="59"/>
      <c r="XCF674" s="60"/>
      <c r="XCG674" s="94"/>
      <c r="XCH674" s="59"/>
      <c r="XCI674" s="60"/>
      <c r="XCJ674" s="94"/>
      <c r="XCK674" s="59"/>
      <c r="XCL674" s="60"/>
      <c r="XCM674" s="94"/>
      <c r="XCN674" s="59"/>
      <c r="XCO674" s="60"/>
      <c r="XCP674" s="94"/>
      <c r="XCQ674" s="59"/>
      <c r="XCR674" s="60"/>
      <c r="XCS674" s="94"/>
      <c r="XCT674" s="59"/>
      <c r="XCU674" s="60"/>
      <c r="XCV674" s="94"/>
      <c r="XCW674" s="59"/>
      <c r="XCX674" s="60"/>
      <c r="XCY674" s="94"/>
      <c r="XCZ674" s="59"/>
      <c r="XDA674" s="60"/>
      <c r="XDB674" s="94"/>
      <c r="XDC674" s="59"/>
      <c r="XDD674" s="60"/>
      <c r="XDE674" s="94"/>
      <c r="XDF674" s="59"/>
      <c r="XDG674" s="60"/>
      <c r="XDH674" s="94"/>
      <c r="XDI674" s="59"/>
      <c r="XDJ674" s="60"/>
      <c r="XDK674" s="94"/>
      <c r="XDL674" s="59"/>
      <c r="XDM674" s="60"/>
      <c r="XDN674" s="94"/>
      <c r="XDO674" s="59"/>
      <c r="XDP674" s="60"/>
      <c r="XDQ674" s="94"/>
      <c r="XDR674" s="59"/>
      <c r="XDS674" s="60"/>
      <c r="XDT674" s="94"/>
      <c r="XDU674" s="59"/>
      <c r="XDV674" s="60"/>
      <c r="XDW674" s="94"/>
      <c r="XDX674" s="59"/>
      <c r="XDY674" s="60"/>
      <c r="XDZ674" s="94"/>
      <c r="XEA674" s="59"/>
      <c r="XEB674" s="60"/>
      <c r="XEC674" s="94"/>
      <c r="XED674" s="59"/>
      <c r="XEE674" s="60"/>
      <c r="XEF674" s="94"/>
      <c r="XEG674" s="59"/>
      <c r="XEH674" s="60"/>
      <c r="XEI674" s="94"/>
      <c r="XEJ674" s="59"/>
      <c r="XEK674" s="60"/>
      <c r="XEL674" s="94"/>
      <c r="XEM674" s="59"/>
      <c r="XEN674" s="60"/>
      <c r="XEO674" s="94"/>
      <c r="XEP674" s="59"/>
      <c r="XEQ674" s="60"/>
      <c r="XER674" s="94"/>
      <c r="XES674" s="59"/>
      <c r="XET674" s="60"/>
      <c r="XEU674" s="94"/>
      <c r="XEV674" s="59"/>
      <c r="XEW674" s="60"/>
      <c r="XEX674" s="94"/>
      <c r="XEY674" s="59"/>
      <c r="XEZ674" s="60"/>
      <c r="XFA674" s="94"/>
      <c r="XFB674" s="59"/>
      <c r="XFC674" s="60"/>
      <c r="XFD674" s="94"/>
    </row>
    <row r="675" spans="1:16384" s="203" customFormat="1" ht="18" customHeight="1">
      <c r="A675" s="111"/>
      <c r="B675" s="97"/>
      <c r="C675" s="98"/>
      <c r="D675" s="95"/>
      <c r="E675" s="43" t="s">
        <v>327</v>
      </c>
      <c r="F675" s="44" t="s">
        <v>344</v>
      </c>
      <c r="G675" s="214">
        <v>1</v>
      </c>
      <c r="H675" s="71">
        <v>30</v>
      </c>
      <c r="I675" s="71">
        <v>0</v>
      </c>
      <c r="J675" s="96">
        <v>40</v>
      </c>
      <c r="K675" s="78">
        <f t="shared" ref="K675:K693" si="67">IF(OR(LEFT(E675,2)="ĐA",LEFT(E675,2)="DA",LEFT(E675,5)="Đồ án",LEFT(E675,5)="Đồán ",LEFT(E675,9)="Sinh hoạt",LEFT(E675,9)="sinh hoạt",LEFT(E675,6)="Cố vấn",LEFT(E675,6)="cố vấn",LEFT(E675,4)="cvht",LEFT(E675,4)="CVHT",LEFT(E675,4)="shcn",LEFT(E675,4)="SHCN"),0,(IF(AND(H675&gt;0,J675&gt;0),IF(J675&gt;60,1.3,IF(J675&gt;35,1.2,1)),0)))</f>
        <v>1.2</v>
      </c>
      <c r="L675" s="78">
        <f t="shared" ref="L675:L693" si="68">IF(OR(LEFT(E675,2)="ĐA",LEFT(E675,2)="DA",LEFT(E675,5)="Đồ án",LEFT(E675,5)="Đồán "),0,IF(AND(J675&gt;0,I675&gt;0),IF(AND(OR(LEFT(E675,4)="GDQP",LEFT(E675,4)="gdqp",LEFT(E675,19)="Giáo dục quốc phòng"),J675&gt;50),1.3,IF(J675&gt;35,1.2,IF(J675&gt;29,1.1,1))),0))</f>
        <v>0</v>
      </c>
      <c r="M675" s="45">
        <f t="shared" ref="M675:M693" si="69">ROUND(IF(OR(LEFT(E675,2)="ĐA",LEFT(E675,2)="DA",LEFT(E675,5)="Đồ án",LEFT(E675,5)="Đồán "),J675*0.5,(IF(H675&gt;0,H675*K675,"0")+IF(I675&gt;0,(I675*0.75)*L675,"0"))),1)</f>
        <v>36</v>
      </c>
      <c r="N675" s="398"/>
      <c r="O675" s="382"/>
      <c r="P675" s="376"/>
      <c r="Q675" s="382"/>
      <c r="R675" s="376"/>
      <c r="S675" s="380"/>
      <c r="T675" s="363"/>
      <c r="U675" s="380"/>
      <c r="V675" s="363"/>
      <c r="W675" s="205"/>
      <c r="X675" s="363"/>
      <c r="Y675" s="363"/>
      <c r="Z675" s="363"/>
      <c r="AA675" s="363"/>
      <c r="AB675" s="363"/>
      <c r="AC675" s="363"/>
      <c r="AD675" s="74"/>
    </row>
    <row r="676" spans="1:16384" s="203" customFormat="1" ht="18" customHeight="1">
      <c r="A676" s="111"/>
      <c r="B676" s="97"/>
      <c r="C676" s="98"/>
      <c r="D676" s="95"/>
      <c r="E676" s="43" t="s">
        <v>327</v>
      </c>
      <c r="F676" s="44" t="s">
        <v>345</v>
      </c>
      <c r="G676" s="214">
        <v>1</v>
      </c>
      <c r="H676" s="71">
        <v>30</v>
      </c>
      <c r="I676" s="71">
        <v>0</v>
      </c>
      <c r="J676" s="96">
        <v>40</v>
      </c>
      <c r="K676" s="78">
        <f t="shared" si="67"/>
        <v>1.2</v>
      </c>
      <c r="L676" s="78">
        <f t="shared" si="68"/>
        <v>0</v>
      </c>
      <c r="M676" s="45">
        <f t="shared" si="69"/>
        <v>36</v>
      </c>
      <c r="N676" s="398"/>
      <c r="O676" s="382"/>
      <c r="P676" s="376"/>
      <c r="Q676" s="382"/>
      <c r="R676" s="376"/>
      <c r="S676" s="380"/>
      <c r="T676" s="363"/>
      <c r="U676" s="380"/>
      <c r="V676" s="363"/>
      <c r="W676" s="205"/>
      <c r="X676" s="363"/>
      <c r="Y676" s="363"/>
      <c r="Z676" s="363"/>
      <c r="AA676" s="363"/>
      <c r="AB676" s="363"/>
      <c r="AC676" s="363"/>
      <c r="AD676" s="74"/>
    </row>
    <row r="677" spans="1:16384" s="203" customFormat="1" ht="18" hidden="1" customHeight="1">
      <c r="A677" s="111"/>
      <c r="B677" s="97"/>
      <c r="C677" s="98"/>
      <c r="D677" s="95"/>
      <c r="E677" s="43"/>
      <c r="F677" s="44"/>
      <c r="G677" s="214"/>
      <c r="H677" s="71"/>
      <c r="I677" s="71"/>
      <c r="J677" s="96"/>
      <c r="K677" s="78">
        <f t="shared" si="67"/>
        <v>0</v>
      </c>
      <c r="L677" s="78">
        <f t="shared" si="68"/>
        <v>0</v>
      </c>
      <c r="M677" s="45">
        <f t="shared" si="69"/>
        <v>0</v>
      </c>
      <c r="N677" s="398"/>
      <c r="O677" s="382"/>
      <c r="P677" s="376"/>
      <c r="Q677" s="382"/>
      <c r="R677" s="376"/>
      <c r="S677" s="380"/>
      <c r="T677" s="363"/>
      <c r="U677" s="380"/>
      <c r="V677" s="363"/>
      <c r="W677" s="205"/>
      <c r="X677" s="363"/>
      <c r="Y677" s="363"/>
      <c r="Z677" s="363"/>
      <c r="AA677" s="363"/>
      <c r="AB677" s="363"/>
      <c r="AC677" s="363"/>
      <c r="AD677" s="74"/>
    </row>
    <row r="678" spans="1:16384" s="203" customFormat="1" ht="18" hidden="1" customHeight="1">
      <c r="A678" s="111"/>
      <c r="B678" s="97"/>
      <c r="C678" s="98"/>
      <c r="D678" s="95"/>
      <c r="E678" s="43"/>
      <c r="F678" s="44"/>
      <c r="G678" s="214"/>
      <c r="H678" s="71"/>
      <c r="I678" s="71"/>
      <c r="J678" s="96"/>
      <c r="K678" s="78">
        <f t="shared" si="67"/>
        <v>0</v>
      </c>
      <c r="L678" s="78">
        <f t="shared" si="68"/>
        <v>0</v>
      </c>
      <c r="M678" s="45">
        <f t="shared" si="69"/>
        <v>0</v>
      </c>
      <c r="N678" s="398"/>
      <c r="O678" s="382"/>
      <c r="P678" s="376"/>
      <c r="Q678" s="382"/>
      <c r="R678" s="376"/>
      <c r="S678" s="380"/>
      <c r="T678" s="363"/>
      <c r="U678" s="380"/>
      <c r="V678" s="363"/>
      <c r="W678" s="205"/>
      <c r="X678" s="363"/>
      <c r="Y678" s="363"/>
      <c r="Z678" s="363"/>
      <c r="AA678" s="363"/>
      <c r="AB678" s="363"/>
      <c r="AC678" s="363"/>
      <c r="AD678" s="74"/>
    </row>
    <row r="679" spans="1:16384" s="203" customFormat="1" ht="18" hidden="1" customHeight="1">
      <c r="A679" s="111"/>
      <c r="B679" s="97"/>
      <c r="C679" s="98"/>
      <c r="D679" s="95"/>
      <c r="E679" s="43"/>
      <c r="F679" s="44"/>
      <c r="G679" s="214"/>
      <c r="H679" s="71"/>
      <c r="I679" s="71"/>
      <c r="J679" s="96"/>
      <c r="K679" s="78">
        <f t="shared" si="67"/>
        <v>0</v>
      </c>
      <c r="L679" s="78">
        <f t="shared" si="68"/>
        <v>0</v>
      </c>
      <c r="M679" s="45">
        <f t="shared" si="69"/>
        <v>0</v>
      </c>
      <c r="N679" s="398"/>
      <c r="O679" s="382"/>
      <c r="P679" s="376"/>
      <c r="Q679" s="382"/>
      <c r="R679" s="376"/>
      <c r="S679" s="380"/>
      <c r="T679" s="363"/>
      <c r="U679" s="380"/>
      <c r="V679" s="363"/>
      <c r="W679" s="205"/>
      <c r="X679" s="363"/>
      <c r="Y679" s="363"/>
      <c r="Z679" s="363"/>
      <c r="AA679" s="363"/>
      <c r="AB679" s="363"/>
      <c r="AC679" s="363"/>
      <c r="AD679" s="74"/>
    </row>
    <row r="680" spans="1:16384" s="203" customFormat="1" ht="18" hidden="1" customHeight="1">
      <c r="A680" s="111"/>
      <c r="B680" s="97"/>
      <c r="C680" s="98"/>
      <c r="D680" s="95"/>
      <c r="E680" s="43"/>
      <c r="F680" s="44"/>
      <c r="G680" s="214"/>
      <c r="H680" s="71"/>
      <c r="I680" s="71"/>
      <c r="J680" s="96"/>
      <c r="K680" s="78">
        <f t="shared" si="67"/>
        <v>0</v>
      </c>
      <c r="L680" s="78">
        <f t="shared" si="68"/>
        <v>0</v>
      </c>
      <c r="M680" s="45">
        <f t="shared" si="69"/>
        <v>0</v>
      </c>
      <c r="N680" s="398"/>
      <c r="O680" s="382"/>
      <c r="P680" s="376"/>
      <c r="Q680" s="382"/>
      <c r="R680" s="376"/>
      <c r="S680" s="380"/>
      <c r="T680" s="363"/>
      <c r="U680" s="380"/>
      <c r="V680" s="363"/>
      <c r="W680" s="205"/>
      <c r="X680" s="363"/>
      <c r="Y680" s="363"/>
      <c r="Z680" s="363"/>
      <c r="AA680" s="363"/>
      <c r="AB680" s="363"/>
      <c r="AC680" s="363"/>
      <c r="AD680" s="74"/>
    </row>
    <row r="681" spans="1:16384" s="203" customFormat="1" ht="18" hidden="1" customHeight="1">
      <c r="A681" s="111"/>
      <c r="B681" s="97"/>
      <c r="C681" s="98"/>
      <c r="D681" s="95"/>
      <c r="E681" s="43"/>
      <c r="F681" s="44"/>
      <c r="G681" s="214"/>
      <c r="H681" s="71"/>
      <c r="I681" s="71"/>
      <c r="J681" s="96"/>
      <c r="K681" s="78">
        <f t="shared" si="67"/>
        <v>0</v>
      </c>
      <c r="L681" s="78">
        <f t="shared" si="68"/>
        <v>0</v>
      </c>
      <c r="M681" s="45">
        <f t="shared" si="69"/>
        <v>0</v>
      </c>
      <c r="N681" s="398"/>
      <c r="O681" s="382"/>
      <c r="P681" s="376"/>
      <c r="Q681" s="382"/>
      <c r="R681" s="376"/>
      <c r="S681" s="380"/>
      <c r="T681" s="363"/>
      <c r="U681" s="380"/>
      <c r="V681" s="363"/>
      <c r="W681" s="205"/>
      <c r="X681" s="363"/>
      <c r="Y681" s="363"/>
      <c r="Z681" s="363"/>
      <c r="AA681" s="363"/>
      <c r="AB681" s="363"/>
      <c r="AC681" s="363"/>
      <c r="AD681" s="74"/>
    </row>
    <row r="682" spans="1:16384" s="203" customFormat="1" ht="18" hidden="1" customHeight="1">
      <c r="A682" s="111"/>
      <c r="B682" s="97"/>
      <c r="C682" s="98"/>
      <c r="D682" s="95"/>
      <c r="E682" s="43"/>
      <c r="F682" s="44"/>
      <c r="G682" s="214"/>
      <c r="H682" s="71"/>
      <c r="I682" s="71"/>
      <c r="J682" s="96"/>
      <c r="K682" s="78">
        <f t="shared" si="67"/>
        <v>0</v>
      </c>
      <c r="L682" s="78">
        <f t="shared" si="68"/>
        <v>0</v>
      </c>
      <c r="M682" s="45">
        <f t="shared" si="69"/>
        <v>0</v>
      </c>
      <c r="N682" s="398"/>
      <c r="O682" s="382"/>
      <c r="P682" s="376"/>
      <c r="Q682" s="382"/>
      <c r="R682" s="376"/>
      <c r="S682" s="380"/>
      <c r="T682" s="363"/>
      <c r="U682" s="380"/>
      <c r="V682" s="363"/>
      <c r="W682" s="205"/>
      <c r="X682" s="363"/>
      <c r="Y682" s="363"/>
      <c r="Z682" s="363"/>
      <c r="AA682" s="363"/>
      <c r="AB682" s="363"/>
      <c r="AC682" s="363"/>
      <c r="AD682" s="74"/>
    </row>
    <row r="683" spans="1:16384" s="203" customFormat="1" ht="18" hidden="1" customHeight="1">
      <c r="A683" s="111"/>
      <c r="B683" s="97"/>
      <c r="C683" s="98"/>
      <c r="D683" s="95"/>
      <c r="E683" s="43"/>
      <c r="F683" s="44"/>
      <c r="G683" s="214"/>
      <c r="H683" s="71"/>
      <c r="I683" s="71"/>
      <c r="J683" s="96"/>
      <c r="K683" s="78">
        <f t="shared" si="67"/>
        <v>0</v>
      </c>
      <c r="L683" s="78">
        <f t="shared" si="68"/>
        <v>0</v>
      </c>
      <c r="M683" s="45">
        <f t="shared" si="69"/>
        <v>0</v>
      </c>
      <c r="N683" s="398"/>
      <c r="O683" s="382"/>
      <c r="P683" s="376"/>
      <c r="Q683" s="382"/>
      <c r="R683" s="376"/>
      <c r="S683" s="380"/>
      <c r="T683" s="363"/>
      <c r="U683" s="380"/>
      <c r="V683" s="363"/>
      <c r="W683" s="205"/>
      <c r="X683" s="363"/>
      <c r="Y683" s="363"/>
      <c r="Z683" s="363"/>
      <c r="AA683" s="363"/>
      <c r="AB683" s="363"/>
      <c r="AC683" s="363"/>
      <c r="AD683" s="74"/>
    </row>
    <row r="684" spans="1:16384" ht="18" customHeight="1">
      <c r="A684" s="94">
        <v>37</v>
      </c>
      <c r="B684" s="59" t="s">
        <v>485</v>
      </c>
      <c r="C684" s="60"/>
      <c r="D684" s="63"/>
      <c r="E684" s="43" t="s">
        <v>402</v>
      </c>
      <c r="F684" s="44" t="s">
        <v>322</v>
      </c>
      <c r="G684" s="77">
        <v>2</v>
      </c>
      <c r="H684" s="71">
        <v>30</v>
      </c>
      <c r="I684" s="71">
        <v>30</v>
      </c>
      <c r="J684" s="96">
        <v>40</v>
      </c>
      <c r="K684" s="78">
        <f t="shared" si="67"/>
        <v>1.2</v>
      </c>
      <c r="L684" s="78">
        <f t="shared" si="68"/>
        <v>1.2</v>
      </c>
      <c r="M684" s="45">
        <f t="shared" si="69"/>
        <v>63</v>
      </c>
      <c r="N684" s="397"/>
      <c r="O684" s="381"/>
      <c r="P684" s="375">
        <f>SUM(M684:M691)</f>
        <v>639</v>
      </c>
      <c r="Q684" s="381"/>
      <c r="R684" s="375"/>
      <c r="S684" s="379"/>
      <c r="T684" s="381"/>
      <c r="U684" s="379"/>
      <c r="V684" s="381"/>
      <c r="W684" s="204"/>
      <c r="X684" s="381"/>
      <c r="Y684" s="375"/>
      <c r="Z684" s="383"/>
      <c r="AA684" s="383"/>
      <c r="AB684" s="401"/>
      <c r="AC684" s="390">
        <f>P684</f>
        <v>639</v>
      </c>
      <c r="AD684" s="74"/>
    </row>
    <row r="685" spans="1:16384" ht="18" customHeight="1">
      <c r="A685" s="81"/>
      <c r="B685" s="99"/>
      <c r="C685" s="100"/>
      <c r="D685" s="63"/>
      <c r="E685" s="83" t="s">
        <v>402</v>
      </c>
      <c r="F685" s="44" t="s">
        <v>323</v>
      </c>
      <c r="G685" s="68">
        <v>2</v>
      </c>
      <c r="H685" s="71">
        <v>30</v>
      </c>
      <c r="I685" s="71">
        <v>30</v>
      </c>
      <c r="J685" s="96">
        <v>40</v>
      </c>
      <c r="K685" s="78">
        <f t="shared" si="67"/>
        <v>1.2</v>
      </c>
      <c r="L685" s="78">
        <f t="shared" si="68"/>
        <v>1.2</v>
      </c>
      <c r="M685" s="45">
        <f t="shared" si="69"/>
        <v>63</v>
      </c>
      <c r="N685" s="398"/>
      <c r="O685" s="382"/>
      <c r="P685" s="376"/>
      <c r="Q685" s="382"/>
      <c r="R685" s="376"/>
      <c r="S685" s="380"/>
      <c r="T685" s="382"/>
      <c r="U685" s="380"/>
      <c r="V685" s="382"/>
      <c r="W685" s="205"/>
      <c r="X685" s="382"/>
      <c r="Y685" s="376"/>
      <c r="Z685" s="384"/>
      <c r="AA685" s="384"/>
      <c r="AB685" s="406"/>
      <c r="AC685" s="363"/>
      <c r="AD685" s="74"/>
    </row>
    <row r="686" spans="1:16384" ht="18" customHeight="1">
      <c r="A686" s="81"/>
      <c r="B686" s="97"/>
      <c r="C686" s="98"/>
      <c r="D686" s="95"/>
      <c r="E686" s="83" t="s">
        <v>332</v>
      </c>
      <c r="F686" s="44" t="s">
        <v>241</v>
      </c>
      <c r="G686" s="68">
        <v>2</v>
      </c>
      <c r="H686" s="71">
        <v>30</v>
      </c>
      <c r="I686" s="71">
        <v>30</v>
      </c>
      <c r="J686" s="96">
        <v>40</v>
      </c>
      <c r="K686" s="78">
        <f t="shared" si="67"/>
        <v>1.2</v>
      </c>
      <c r="L686" s="78">
        <f t="shared" si="68"/>
        <v>1.2</v>
      </c>
      <c r="M686" s="45">
        <f t="shared" si="69"/>
        <v>63</v>
      </c>
      <c r="N686" s="398"/>
      <c r="O686" s="382"/>
      <c r="P686" s="376"/>
      <c r="Q686" s="382"/>
      <c r="R686" s="376"/>
      <c r="S686" s="380"/>
      <c r="T686" s="382"/>
      <c r="U686" s="380"/>
      <c r="V686" s="382"/>
      <c r="W686" s="205"/>
      <c r="X686" s="382"/>
      <c r="Y686" s="376"/>
      <c r="Z686" s="384"/>
      <c r="AA686" s="384"/>
      <c r="AB686" s="406"/>
      <c r="AC686" s="363"/>
      <c r="AD686" s="74"/>
    </row>
    <row r="687" spans="1:16384" ht="18" customHeight="1">
      <c r="A687" s="81"/>
      <c r="B687" s="97"/>
      <c r="C687" s="98"/>
      <c r="D687" s="95"/>
      <c r="E687" s="83" t="s">
        <v>277</v>
      </c>
      <c r="F687" s="44" t="s">
        <v>403</v>
      </c>
      <c r="G687" s="68">
        <v>2</v>
      </c>
      <c r="H687" s="71">
        <v>30</v>
      </c>
      <c r="I687" s="71">
        <v>60</v>
      </c>
      <c r="J687" s="96">
        <v>40</v>
      </c>
      <c r="K687" s="78">
        <f t="shared" si="67"/>
        <v>1.2</v>
      </c>
      <c r="L687" s="78">
        <f t="shared" si="68"/>
        <v>1.2</v>
      </c>
      <c r="M687" s="45">
        <f t="shared" si="69"/>
        <v>90</v>
      </c>
      <c r="N687" s="398"/>
      <c r="O687" s="382"/>
      <c r="P687" s="376"/>
      <c r="Q687" s="382"/>
      <c r="R687" s="376"/>
      <c r="S687" s="380"/>
      <c r="T687" s="382"/>
      <c r="U687" s="380"/>
      <c r="V687" s="382"/>
      <c r="W687" s="205"/>
      <c r="X687" s="382"/>
      <c r="Y687" s="376"/>
      <c r="Z687" s="384"/>
      <c r="AA687" s="384"/>
      <c r="AB687" s="406"/>
      <c r="AC687" s="363"/>
      <c r="AD687" s="74"/>
    </row>
    <row r="688" spans="1:16384" ht="18" customHeight="1">
      <c r="A688" s="81"/>
      <c r="B688" s="62"/>
      <c r="C688" s="98"/>
      <c r="D688" s="95"/>
      <c r="E688" s="83" t="s">
        <v>277</v>
      </c>
      <c r="F688" s="44" t="s">
        <v>404</v>
      </c>
      <c r="G688" s="68">
        <v>2</v>
      </c>
      <c r="H688" s="71">
        <v>30</v>
      </c>
      <c r="I688" s="71">
        <v>60</v>
      </c>
      <c r="J688" s="96">
        <v>40</v>
      </c>
      <c r="K688" s="78">
        <f t="shared" si="67"/>
        <v>1.2</v>
      </c>
      <c r="L688" s="78">
        <f t="shared" si="68"/>
        <v>1.2</v>
      </c>
      <c r="M688" s="45">
        <f t="shared" si="69"/>
        <v>90</v>
      </c>
      <c r="N688" s="398"/>
      <c r="O688" s="382"/>
      <c r="P688" s="376"/>
      <c r="Q688" s="382"/>
      <c r="R688" s="376"/>
      <c r="S688" s="380"/>
      <c r="T688" s="382"/>
      <c r="U688" s="380"/>
      <c r="V688" s="382"/>
      <c r="W688" s="205"/>
      <c r="X688" s="382"/>
      <c r="Y688" s="376"/>
      <c r="Z688" s="384"/>
      <c r="AA688" s="384"/>
      <c r="AB688" s="406"/>
      <c r="AC688" s="363"/>
      <c r="AD688" s="74"/>
    </row>
    <row r="689" spans="1:30" ht="18" customHeight="1">
      <c r="A689" s="81"/>
      <c r="B689" s="97"/>
      <c r="C689" s="98"/>
      <c r="D689" s="95"/>
      <c r="E689" s="83" t="s">
        <v>277</v>
      </c>
      <c r="F689" s="44" t="s">
        <v>405</v>
      </c>
      <c r="G689" s="68">
        <v>2</v>
      </c>
      <c r="H689" s="71">
        <v>30</v>
      </c>
      <c r="I689" s="71">
        <v>60</v>
      </c>
      <c r="J689" s="96">
        <v>40</v>
      </c>
      <c r="K689" s="78">
        <f t="shared" si="67"/>
        <v>1.2</v>
      </c>
      <c r="L689" s="78">
        <f t="shared" si="68"/>
        <v>1.2</v>
      </c>
      <c r="M689" s="45">
        <f t="shared" si="69"/>
        <v>90</v>
      </c>
      <c r="N689" s="398"/>
      <c r="O689" s="382"/>
      <c r="P689" s="376"/>
      <c r="Q689" s="382"/>
      <c r="R689" s="376"/>
      <c r="S689" s="380"/>
      <c r="T689" s="382"/>
      <c r="U689" s="380"/>
      <c r="V689" s="382"/>
      <c r="W689" s="205"/>
      <c r="X689" s="382"/>
      <c r="Y689" s="376"/>
      <c r="Z689" s="384"/>
      <c r="AA689" s="384"/>
      <c r="AB689" s="406"/>
      <c r="AC689" s="363"/>
      <c r="AD689" s="74"/>
    </row>
    <row r="690" spans="1:30" ht="18" customHeight="1">
      <c r="A690" s="81"/>
      <c r="B690" s="99"/>
      <c r="C690" s="100"/>
      <c r="D690" s="95"/>
      <c r="E690" s="83" t="s">
        <v>277</v>
      </c>
      <c r="F690" s="44" t="s">
        <v>408</v>
      </c>
      <c r="G690" s="68">
        <v>2</v>
      </c>
      <c r="H690" s="71">
        <v>30</v>
      </c>
      <c r="I690" s="71">
        <v>60</v>
      </c>
      <c r="J690" s="96">
        <v>40</v>
      </c>
      <c r="K690" s="78">
        <f t="shared" si="67"/>
        <v>1.2</v>
      </c>
      <c r="L690" s="78">
        <f t="shared" si="68"/>
        <v>1.2</v>
      </c>
      <c r="M690" s="45">
        <f t="shared" si="69"/>
        <v>90</v>
      </c>
      <c r="N690" s="398"/>
      <c r="O690" s="382"/>
      <c r="P690" s="376"/>
      <c r="Q690" s="382"/>
      <c r="R690" s="376"/>
      <c r="S690" s="380"/>
      <c r="T690" s="382"/>
      <c r="U690" s="380"/>
      <c r="V690" s="382"/>
      <c r="W690" s="205"/>
      <c r="X690" s="382"/>
      <c r="Y690" s="376"/>
      <c r="Z690" s="384"/>
      <c r="AA690" s="384"/>
      <c r="AB690" s="406"/>
      <c r="AC690" s="363"/>
      <c r="AD690" s="74"/>
    </row>
    <row r="691" spans="1:30" ht="18" customHeight="1">
      <c r="A691" s="81"/>
      <c r="B691" s="99"/>
      <c r="C691" s="100"/>
      <c r="D691" s="95"/>
      <c r="E691" s="83" t="s">
        <v>277</v>
      </c>
      <c r="F691" s="44" t="s">
        <v>409</v>
      </c>
      <c r="G691" s="68">
        <v>2</v>
      </c>
      <c r="H691" s="71">
        <v>30</v>
      </c>
      <c r="I691" s="71">
        <v>60</v>
      </c>
      <c r="J691" s="96">
        <v>40</v>
      </c>
      <c r="K691" s="78">
        <f t="shared" si="67"/>
        <v>1.2</v>
      </c>
      <c r="L691" s="78">
        <f t="shared" si="68"/>
        <v>1.2</v>
      </c>
      <c r="M691" s="45">
        <f t="shared" si="69"/>
        <v>90</v>
      </c>
      <c r="N691" s="398"/>
      <c r="O691" s="382"/>
      <c r="P691" s="376"/>
      <c r="Q691" s="382"/>
      <c r="R691" s="376"/>
      <c r="S691" s="380"/>
      <c r="T691" s="382"/>
      <c r="U691" s="380"/>
      <c r="V691" s="382"/>
      <c r="W691" s="205"/>
      <c r="X691" s="382"/>
      <c r="Y691" s="376"/>
      <c r="Z691" s="384"/>
      <c r="AA691" s="384"/>
      <c r="AB691" s="406"/>
      <c r="AC691" s="363"/>
      <c r="AD691" s="74"/>
    </row>
    <row r="692" spans="1:30" ht="18" hidden="1" customHeight="1">
      <c r="A692" s="81"/>
      <c r="B692" s="99"/>
      <c r="C692" s="100"/>
      <c r="D692" s="95"/>
      <c r="E692" s="83"/>
      <c r="F692" s="44"/>
      <c r="G692" s="68"/>
      <c r="H692" s="71"/>
      <c r="I692" s="71"/>
      <c r="J692" s="96"/>
      <c r="K692" s="78">
        <f t="shared" si="67"/>
        <v>0</v>
      </c>
      <c r="L692" s="78">
        <f t="shared" si="68"/>
        <v>0</v>
      </c>
      <c r="M692" s="45">
        <f t="shared" si="69"/>
        <v>0</v>
      </c>
      <c r="N692" s="398"/>
      <c r="O692" s="382"/>
      <c r="P692" s="376"/>
      <c r="Q692" s="382"/>
      <c r="R692" s="376"/>
      <c r="S692" s="380"/>
      <c r="T692" s="382"/>
      <c r="U692" s="380"/>
      <c r="V692" s="382"/>
      <c r="W692" s="205"/>
      <c r="X692" s="382"/>
      <c r="Y692" s="376"/>
      <c r="Z692" s="384"/>
      <c r="AA692" s="384"/>
      <c r="AB692" s="406"/>
      <c r="AC692" s="363"/>
      <c r="AD692" s="74"/>
    </row>
    <row r="693" spans="1:30" ht="18" hidden="1" customHeight="1">
      <c r="A693" s="64"/>
      <c r="B693" s="65"/>
      <c r="C693" s="66"/>
      <c r="D693" s="66"/>
      <c r="E693" s="67"/>
      <c r="F693" s="44"/>
      <c r="G693" s="68"/>
      <c r="H693" s="71"/>
      <c r="I693" s="71"/>
      <c r="J693" s="96"/>
      <c r="K693" s="78">
        <f t="shared" si="67"/>
        <v>0</v>
      </c>
      <c r="L693" s="78">
        <f t="shared" si="68"/>
        <v>0</v>
      </c>
      <c r="M693" s="45">
        <f t="shared" si="69"/>
        <v>0</v>
      </c>
      <c r="N693" s="444"/>
      <c r="O693" s="403"/>
      <c r="P693" s="405"/>
      <c r="Q693" s="403"/>
      <c r="R693" s="405"/>
      <c r="S693" s="402"/>
      <c r="T693" s="403"/>
      <c r="U693" s="402"/>
      <c r="V693" s="403"/>
      <c r="W693" s="206"/>
      <c r="X693" s="403"/>
      <c r="Y693" s="405"/>
      <c r="Z693" s="416"/>
      <c r="AA693" s="416"/>
      <c r="AB693" s="409"/>
      <c r="AC693" s="363"/>
      <c r="AD693" s="74"/>
    </row>
    <row r="694" spans="1:30" ht="24" customHeight="1">
      <c r="A694" s="343" t="s">
        <v>70</v>
      </c>
      <c r="B694" s="344"/>
      <c r="C694" s="344"/>
      <c r="D694" s="344"/>
      <c r="E694" s="344"/>
      <c r="F694" s="344"/>
      <c r="G694" s="365"/>
      <c r="H694" s="289">
        <f>SUM(H11:H693)</f>
        <v>9101</v>
      </c>
      <c r="I694" s="289">
        <f>SUM(I11:I693)</f>
        <v>15663</v>
      </c>
      <c r="J694" s="102"/>
      <c r="K694" s="78"/>
      <c r="L694" s="78"/>
      <c r="M694" s="104">
        <f t="shared" ref="M694:AC694" si="70">SUM(M11:M693)</f>
        <v>23979.199999999983</v>
      </c>
      <c r="N694" s="103">
        <f t="shared" si="70"/>
        <v>1952.7272727272727</v>
      </c>
      <c r="O694" s="103">
        <f t="shared" si="70"/>
        <v>0</v>
      </c>
      <c r="P694" s="103">
        <f t="shared" si="70"/>
        <v>25931.927272727269</v>
      </c>
      <c r="Q694" s="103">
        <f t="shared" si="70"/>
        <v>128.5</v>
      </c>
      <c r="R694" s="103">
        <f t="shared" si="70"/>
        <v>0</v>
      </c>
      <c r="S694" s="105">
        <f t="shared" si="70"/>
        <v>11062.727272727272</v>
      </c>
      <c r="T694" s="103">
        <f t="shared" si="70"/>
        <v>11062.727272727272</v>
      </c>
      <c r="U694" s="105">
        <f t="shared" si="70"/>
        <v>2576</v>
      </c>
      <c r="V694" s="103">
        <f t="shared" si="70"/>
        <v>2912</v>
      </c>
      <c r="W694" s="105">
        <f t="shared" si="70"/>
        <v>1400</v>
      </c>
      <c r="X694" s="103">
        <f t="shared" si="70"/>
        <v>1456</v>
      </c>
      <c r="Y694" s="103">
        <f t="shared" si="70"/>
        <v>13008.100000000002</v>
      </c>
      <c r="Z694" s="103">
        <f t="shared" si="70"/>
        <v>-2783.5</v>
      </c>
      <c r="AA694" s="103">
        <f t="shared" si="70"/>
        <v>-1421</v>
      </c>
      <c r="AB694" s="103">
        <f t="shared" si="70"/>
        <v>0</v>
      </c>
      <c r="AC694" s="103">
        <f t="shared" si="70"/>
        <v>10604.900000000003</v>
      </c>
      <c r="AD694" s="106"/>
    </row>
    <row r="695" spans="1:30" ht="24.75" customHeight="1">
      <c r="A695" s="48"/>
      <c r="B695" s="49" t="s">
        <v>127</v>
      </c>
      <c r="C695" s="48"/>
      <c r="D695" s="107"/>
      <c r="E695" s="48"/>
      <c r="F695" s="108"/>
      <c r="G695" s="90"/>
      <c r="H695" s="266"/>
      <c r="I695" s="266"/>
      <c r="J695" s="2"/>
      <c r="K695" s="48" t="s">
        <v>128</v>
      </c>
      <c r="L695" s="50"/>
      <c r="M695" s="50"/>
      <c r="N695" s="50"/>
      <c r="O695" s="50"/>
      <c r="P695" s="50"/>
      <c r="Q695" s="2"/>
      <c r="R695" s="2"/>
      <c r="S695" s="50" t="s">
        <v>129</v>
      </c>
      <c r="T695" s="50"/>
      <c r="U695" s="50"/>
      <c r="V695" s="50"/>
      <c r="W695" s="50"/>
      <c r="X695" s="2"/>
      <c r="Y695" s="50"/>
      <c r="Z695" s="50"/>
      <c r="AA695" s="50"/>
      <c r="AB695" s="50"/>
      <c r="AC695" s="48"/>
      <c r="AD695" s="48"/>
    </row>
    <row r="696" spans="1:30" ht="21" customHeight="1">
      <c r="A696" s="48"/>
      <c r="B696" s="48" t="s">
        <v>130</v>
      </c>
      <c r="C696" s="48"/>
      <c r="D696" s="107"/>
      <c r="E696" s="48"/>
      <c r="F696" s="108"/>
      <c r="G696" s="48"/>
      <c r="H696" s="290"/>
      <c r="I696" s="290"/>
      <c r="J696" s="50"/>
      <c r="K696" s="50" t="s">
        <v>131</v>
      </c>
      <c r="L696" s="50"/>
      <c r="M696" s="50"/>
      <c r="N696" s="50"/>
      <c r="O696" s="50"/>
      <c r="P696" s="50"/>
      <c r="Q696" s="50"/>
      <c r="R696" s="50"/>
      <c r="S696" s="48" t="s">
        <v>132</v>
      </c>
      <c r="T696" s="50"/>
      <c r="U696" s="50"/>
      <c r="V696" s="50"/>
      <c r="W696" s="50"/>
      <c r="X696" s="50"/>
      <c r="Y696" s="50"/>
      <c r="Z696" s="50"/>
      <c r="AA696" s="50"/>
      <c r="AB696" s="50"/>
      <c r="AC696" s="48"/>
      <c r="AD696" s="48"/>
    </row>
    <row r="697" spans="1:30" ht="5.25" customHeight="1">
      <c r="A697" s="48"/>
      <c r="B697" s="90"/>
      <c r="C697" s="48"/>
      <c r="D697" s="107"/>
      <c r="E697" s="48"/>
      <c r="F697" s="108"/>
      <c r="G697" s="48"/>
      <c r="H697" s="290"/>
      <c r="I697" s="29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48"/>
      <c r="AD697" s="48"/>
    </row>
    <row r="698" spans="1:30" ht="21" customHeight="1">
      <c r="A698" s="48"/>
      <c r="B698" s="54" t="s">
        <v>133</v>
      </c>
      <c r="C698" s="48"/>
      <c r="D698" s="107"/>
      <c r="E698" s="48"/>
      <c r="F698" s="108"/>
      <c r="G698" s="48"/>
      <c r="H698" s="290"/>
      <c r="I698" s="290"/>
      <c r="J698" s="50"/>
      <c r="K698" s="50"/>
      <c r="L698" s="50"/>
      <c r="M698" s="50"/>
      <c r="N698" s="50"/>
      <c r="O698" s="50"/>
      <c r="P698" s="50"/>
      <c r="Q698" s="50"/>
      <c r="R698" s="50"/>
      <c r="S698" s="50"/>
      <c r="T698" s="50"/>
      <c r="U698" s="50"/>
      <c r="V698" s="50"/>
      <c r="W698" s="50"/>
      <c r="X698" s="50"/>
      <c r="Y698" s="50"/>
      <c r="Z698" s="50"/>
      <c r="AA698" s="50"/>
      <c r="AB698" s="50"/>
      <c r="AC698" s="48"/>
      <c r="AD698" s="48"/>
    </row>
    <row r="699" spans="1:30" ht="7.5" customHeight="1">
      <c r="A699" s="48"/>
      <c r="B699" s="48"/>
      <c r="C699" s="48"/>
      <c r="D699" s="107"/>
      <c r="E699" s="48"/>
      <c r="F699" s="108"/>
      <c r="G699" s="48"/>
      <c r="H699" s="290"/>
      <c r="I699" s="290"/>
      <c r="J699" s="50"/>
      <c r="K699" s="50"/>
      <c r="L699" s="50"/>
      <c r="M699" s="50"/>
      <c r="N699" s="50"/>
      <c r="O699" s="50"/>
      <c r="P699" s="51"/>
      <c r="Q699" s="51"/>
      <c r="R699" s="51"/>
      <c r="S699" s="51"/>
      <c r="T699" s="50"/>
      <c r="U699" s="50"/>
      <c r="V699" s="50"/>
      <c r="W699" s="50"/>
      <c r="X699" s="50"/>
      <c r="Y699" s="50"/>
      <c r="Z699" s="50"/>
      <c r="AA699" s="50"/>
      <c r="AB699" s="50"/>
      <c r="AC699" s="48"/>
      <c r="AD699" s="48"/>
    </row>
    <row r="700" spans="1:30" ht="18.75" customHeight="1">
      <c r="A700" s="48"/>
      <c r="B700" s="48"/>
      <c r="C700" s="48"/>
      <c r="D700" s="107"/>
      <c r="E700" s="48"/>
      <c r="F700" s="108"/>
      <c r="G700" s="48"/>
      <c r="H700" s="290"/>
      <c r="I700" s="290"/>
      <c r="J700" s="50"/>
      <c r="K700" s="50"/>
      <c r="L700" s="50"/>
      <c r="M700" s="50"/>
      <c r="N700" s="50"/>
      <c r="O700" s="50"/>
      <c r="P700" s="51"/>
      <c r="Q700" s="51"/>
      <c r="R700" s="51"/>
      <c r="S700" s="51"/>
      <c r="T700" s="50"/>
      <c r="U700" s="50"/>
      <c r="V700" s="52"/>
      <c r="W700" s="52"/>
      <c r="X700" s="50"/>
      <c r="Y700" s="109" t="s">
        <v>72</v>
      </c>
      <c r="Z700" s="2"/>
      <c r="AA700" s="2"/>
      <c r="AB700" s="2"/>
      <c r="AC700" s="90"/>
      <c r="AD700" s="90"/>
    </row>
    <row r="701" spans="1:30" ht="15.75" customHeight="1">
      <c r="A701" s="90"/>
      <c r="B701" s="90"/>
      <c r="C701" s="165" t="s">
        <v>134</v>
      </c>
      <c r="D701" s="31"/>
      <c r="E701" s="90"/>
      <c r="F701" s="162"/>
      <c r="G701" s="49"/>
      <c r="H701" s="295" t="s">
        <v>135</v>
      </c>
      <c r="I701" s="266"/>
      <c r="J701" s="2"/>
      <c r="K701" s="52"/>
      <c r="L701" s="2"/>
      <c r="M701" s="2"/>
      <c r="N701" s="2"/>
      <c r="O701" s="52"/>
      <c r="P701" s="2"/>
      <c r="Q701" s="165" t="s">
        <v>77</v>
      </c>
      <c r="R701" s="2"/>
      <c r="S701" s="2"/>
      <c r="T701" s="52"/>
      <c r="U701" s="52"/>
      <c r="V701" s="50"/>
      <c r="W701" s="50"/>
      <c r="X701" s="50"/>
      <c r="Y701" s="110" t="s">
        <v>79</v>
      </c>
      <c r="Z701" s="2"/>
      <c r="AA701" s="2"/>
      <c r="AB701" s="2"/>
      <c r="AC701" s="90"/>
      <c r="AD701" s="90"/>
    </row>
    <row r="702" spans="1:30" ht="15.75" customHeight="1">
      <c r="A702" s="90"/>
      <c r="B702" s="90"/>
      <c r="C702" s="90"/>
      <c r="D702" s="31"/>
      <c r="E702" s="90"/>
      <c r="F702" s="162"/>
      <c r="G702" s="90"/>
      <c r="H702" s="266"/>
      <c r="I702" s="266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90"/>
      <c r="AD702" s="90"/>
    </row>
    <row r="703" spans="1:30" ht="15.75" customHeight="1">
      <c r="A703" s="90"/>
      <c r="B703" s="90"/>
      <c r="C703" s="90"/>
      <c r="D703" s="31"/>
      <c r="E703" s="90"/>
      <c r="F703" s="162"/>
      <c r="G703" s="90"/>
      <c r="H703" s="266"/>
      <c r="I703" s="266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55"/>
      <c r="W703" s="55"/>
      <c r="X703" s="55"/>
      <c r="Y703" s="2"/>
      <c r="Z703" s="2"/>
      <c r="AA703" s="2"/>
      <c r="AB703" s="2"/>
      <c r="AC703" s="90"/>
      <c r="AD703" s="90"/>
    </row>
    <row r="704" spans="1:30" ht="15.75" customHeight="1">
      <c r="A704" s="90"/>
      <c r="B704" s="90"/>
      <c r="C704" s="90"/>
      <c r="D704" s="31"/>
      <c r="E704" s="90"/>
      <c r="F704" s="162"/>
      <c r="G704" s="90"/>
      <c r="H704" s="266"/>
      <c r="I704" s="266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164"/>
      <c r="W704" s="164"/>
      <c r="X704" s="164"/>
      <c r="Y704" s="2"/>
      <c r="Z704" s="2"/>
      <c r="AA704" s="56"/>
      <c r="AB704" s="56"/>
      <c r="AC704" s="57"/>
      <c r="AD704" s="57"/>
    </row>
    <row r="705" spans="6:6" ht="15" customHeight="1">
      <c r="F705" s="161"/>
    </row>
    <row r="706" spans="6:6" ht="15" customHeight="1">
      <c r="F706" s="161"/>
    </row>
  </sheetData>
  <autoFilter ref="E1:E706"/>
  <mergeCells count="642">
    <mergeCell ref="P520:P543"/>
    <mergeCell ref="Q520:Q543"/>
    <mergeCell ref="P585:P593"/>
    <mergeCell ref="T585:T593"/>
    <mergeCell ref="U585:U593"/>
    <mergeCell ref="N604:N613"/>
    <mergeCell ref="O604:O613"/>
    <mergeCell ref="P604:P613"/>
    <mergeCell ref="Q604:Q613"/>
    <mergeCell ref="R604:R613"/>
    <mergeCell ref="S604:S613"/>
    <mergeCell ref="Q544:Q563"/>
    <mergeCell ref="S544:S563"/>
    <mergeCell ref="R585:R593"/>
    <mergeCell ref="S585:S593"/>
    <mergeCell ref="R594:R603"/>
    <mergeCell ref="S594:S603"/>
    <mergeCell ref="T594:T603"/>
    <mergeCell ref="U594:U603"/>
    <mergeCell ref="T604:T613"/>
    <mergeCell ref="U604:U613"/>
    <mergeCell ref="U544:U563"/>
    <mergeCell ref="T544:T563"/>
    <mergeCell ref="R544:R563"/>
    <mergeCell ref="B284:C285"/>
    <mergeCell ref="Q624:Q633"/>
    <mergeCell ref="O484:O505"/>
    <mergeCell ref="O221:O239"/>
    <mergeCell ref="N506:N519"/>
    <mergeCell ref="N142:N160"/>
    <mergeCell ref="S423:S461"/>
    <mergeCell ref="N564:N584"/>
    <mergeCell ref="P564:P584"/>
    <mergeCell ref="N594:N603"/>
    <mergeCell ref="Q506:Q519"/>
    <mergeCell ref="N585:N593"/>
    <mergeCell ref="O585:O593"/>
    <mergeCell ref="O181:O200"/>
    <mergeCell ref="P181:P200"/>
    <mergeCell ref="Q585:Q593"/>
    <mergeCell ref="S401:S422"/>
    <mergeCell ref="P320:P339"/>
    <mergeCell ref="Q221:Q239"/>
    <mergeCell ref="Q161:Q180"/>
    <mergeCell ref="R423:R461"/>
    <mergeCell ref="R401:R422"/>
    <mergeCell ref="P484:P505"/>
    <mergeCell ref="Q484:Q505"/>
    <mergeCell ref="P300:P319"/>
    <mergeCell ref="A694:G694"/>
    <mergeCell ref="D7:D9"/>
    <mergeCell ref="O31:O50"/>
    <mergeCell ref="O11:O30"/>
    <mergeCell ref="N634:N643"/>
    <mergeCell ref="N624:N633"/>
    <mergeCell ref="P544:P563"/>
    <mergeCell ref="P624:P633"/>
    <mergeCell ref="O634:O643"/>
    <mergeCell ref="O544:O563"/>
    <mergeCell ref="O624:O633"/>
    <mergeCell ref="P51:P70"/>
    <mergeCell ref="O300:O319"/>
    <mergeCell ref="O51:O70"/>
    <mergeCell ref="P31:P50"/>
    <mergeCell ref="P11:P30"/>
    <mergeCell ref="O142:O160"/>
    <mergeCell ref="O121:O141"/>
    <mergeCell ref="O91:O120"/>
    <mergeCell ref="P142:P160"/>
    <mergeCell ref="P121:P141"/>
    <mergeCell ref="O340:O359"/>
    <mergeCell ref="P280:P299"/>
    <mergeCell ref="R674:R683"/>
    <mergeCell ref="N31:N50"/>
    <mergeCell ref="N11:N30"/>
    <mergeCell ref="N544:N563"/>
    <mergeCell ref="N520:N543"/>
    <mergeCell ref="O520:O543"/>
    <mergeCell ref="X91:X120"/>
    <mergeCell ref="X221:X239"/>
    <mergeCell ref="X388:X400"/>
    <mergeCell ref="X240:X259"/>
    <mergeCell ref="X51:X70"/>
    <mergeCell ref="X142:X160"/>
    <mergeCell ref="X121:X141"/>
    <mergeCell ref="X161:X180"/>
    <mergeCell ref="O320:O339"/>
    <mergeCell ref="T240:T259"/>
    <mergeCell ref="S240:S259"/>
    <mergeCell ref="T161:T180"/>
    <mergeCell ref="T142:T160"/>
    <mergeCell ref="T121:T141"/>
    <mergeCell ref="R221:R239"/>
    <mergeCell ref="O280:O299"/>
    <mergeCell ref="P161:P180"/>
    <mergeCell ref="P221:P239"/>
    <mergeCell ref="S300:S319"/>
    <mergeCell ref="R684:R693"/>
    <mergeCell ref="N674:N683"/>
    <mergeCell ref="O674:O683"/>
    <mergeCell ref="Q634:Q643"/>
    <mergeCell ref="N664:N673"/>
    <mergeCell ref="O664:O673"/>
    <mergeCell ref="P664:P673"/>
    <mergeCell ref="Q664:Q673"/>
    <mergeCell ref="R664:R673"/>
    <mergeCell ref="Q684:Q693"/>
    <mergeCell ref="N644:N653"/>
    <mergeCell ref="N684:N693"/>
    <mergeCell ref="P654:P663"/>
    <mergeCell ref="Q654:Q663"/>
    <mergeCell ref="O654:O663"/>
    <mergeCell ref="P644:P653"/>
    <mergeCell ref="Q644:Q653"/>
    <mergeCell ref="O644:O653"/>
    <mergeCell ref="P684:P693"/>
    <mergeCell ref="O684:O693"/>
    <mergeCell ref="N654:N663"/>
    <mergeCell ref="P674:P683"/>
    <mergeCell ref="Q674:Q683"/>
    <mergeCell ref="T634:T643"/>
    <mergeCell ref="O71:O90"/>
    <mergeCell ref="U423:U461"/>
    <mergeCell ref="R644:R653"/>
    <mergeCell ref="O594:O603"/>
    <mergeCell ref="P594:P603"/>
    <mergeCell ref="Q594:Q603"/>
    <mergeCell ref="S320:S339"/>
    <mergeCell ref="O260:O279"/>
    <mergeCell ref="O240:O259"/>
    <mergeCell ref="P260:P279"/>
    <mergeCell ref="P240:P259"/>
    <mergeCell ref="O506:O519"/>
    <mergeCell ref="P506:P519"/>
    <mergeCell ref="O423:O461"/>
    <mergeCell ref="O462:O483"/>
    <mergeCell ref="O401:O422"/>
    <mergeCell ref="O388:O400"/>
    <mergeCell ref="O360:O387"/>
    <mergeCell ref="T300:T319"/>
    <mergeCell ref="S121:S141"/>
    <mergeCell ref="O161:O180"/>
    <mergeCell ref="P91:P120"/>
    <mergeCell ref="S340:S35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51:N70"/>
    <mergeCell ref="N240:N259"/>
    <mergeCell ref="N260:N279"/>
    <mergeCell ref="N280:N299"/>
    <mergeCell ref="N300:N319"/>
    <mergeCell ref="N320:N339"/>
    <mergeCell ref="N340:N359"/>
    <mergeCell ref="N484:N505"/>
    <mergeCell ref="N423:N461"/>
    <mergeCell ref="N462:N483"/>
    <mergeCell ref="N401:N422"/>
    <mergeCell ref="N221:N239"/>
    <mergeCell ref="N161:N180"/>
    <mergeCell ref="N388:N400"/>
    <mergeCell ref="N360:N387"/>
    <mergeCell ref="N91:N120"/>
    <mergeCell ref="N181:N200"/>
    <mergeCell ref="N71:N90"/>
    <mergeCell ref="N121:N141"/>
    <mergeCell ref="N201:N220"/>
    <mergeCell ref="Q121:Q141"/>
    <mergeCell ref="Q142:Q160"/>
    <mergeCell ref="Q462:Q483"/>
    <mergeCell ref="Q388:Q400"/>
    <mergeCell ref="Q423:Q461"/>
    <mergeCell ref="Q401:Q422"/>
    <mergeCell ref="Q320:Q339"/>
    <mergeCell ref="Q71:Q90"/>
    <mergeCell ref="Q91:Q120"/>
    <mergeCell ref="Q340:Q359"/>
    <mergeCell ref="Q360:Q387"/>
    <mergeCell ref="Q280:Q299"/>
    <mergeCell ref="Q240:Q259"/>
    <mergeCell ref="Q260:Q279"/>
    <mergeCell ref="Q181:Q200"/>
    <mergeCell ref="X11:X30"/>
    <mergeCell ref="T91:T120"/>
    <mergeCell ref="X31:X50"/>
    <mergeCell ref="Q11:Q30"/>
    <mergeCell ref="R388:R400"/>
    <mergeCell ref="S388:S400"/>
    <mergeCell ref="V71:V90"/>
    <mergeCell ref="V51:V70"/>
    <mergeCell ref="U51:U70"/>
    <mergeCell ref="U221:U239"/>
    <mergeCell ref="U91:U120"/>
    <mergeCell ref="V221:V239"/>
    <mergeCell ref="V300:V319"/>
    <mergeCell ref="U11:U30"/>
    <mergeCell ref="S11:S30"/>
    <mergeCell ref="R300:R319"/>
    <mergeCell ref="R280:R299"/>
    <mergeCell ref="S280:S299"/>
    <mergeCell ref="Q300:Q319"/>
    <mergeCell ref="V388:V400"/>
    <mergeCell ref="U360:U387"/>
    <mergeCell ref="X71:X90"/>
    <mergeCell ref="W31:W50"/>
    <mergeCell ref="U31:U50"/>
    <mergeCell ref="U506:U519"/>
    <mergeCell ref="U484:U505"/>
    <mergeCell ref="R520:R543"/>
    <mergeCell ref="T520:T543"/>
    <mergeCell ref="S506:S519"/>
    <mergeCell ref="S462:S483"/>
    <mergeCell ref="R360:R387"/>
    <mergeCell ref="T462:T483"/>
    <mergeCell ref="T506:T519"/>
    <mergeCell ref="S484:S505"/>
    <mergeCell ref="T484:T505"/>
    <mergeCell ref="T401:T422"/>
    <mergeCell ref="U401:U422"/>
    <mergeCell ref="U462:U483"/>
    <mergeCell ref="U388:U400"/>
    <mergeCell ref="R506:R519"/>
    <mergeCell ref="R484:R505"/>
    <mergeCell ref="R462:R483"/>
    <mergeCell ref="S520:S543"/>
    <mergeCell ref="U520:U543"/>
    <mergeCell ref="V91:V120"/>
    <mergeCell ref="W360:W387"/>
    <mergeCell ref="R91:R120"/>
    <mergeCell ref="S91:S120"/>
    <mergeCell ref="V121:V141"/>
    <mergeCell ref="U142:U160"/>
    <mergeCell ref="T260:T279"/>
    <mergeCell ref="V340:V359"/>
    <mergeCell ref="V320:V339"/>
    <mergeCell ref="V280:V299"/>
    <mergeCell ref="W300:W319"/>
    <mergeCell ref="W320:W339"/>
    <mergeCell ref="W340:W359"/>
    <mergeCell ref="T221:T239"/>
    <mergeCell ref="R161:R180"/>
    <mergeCell ref="S360:S387"/>
    <mergeCell ref="T360:T387"/>
    <mergeCell ref="U320:U339"/>
    <mergeCell ref="T320:T339"/>
    <mergeCell ref="U300:U319"/>
    <mergeCell ref="U340:U359"/>
    <mergeCell ref="U280:U299"/>
    <mergeCell ref="R320:R339"/>
    <mergeCell ref="R340:R359"/>
    <mergeCell ref="W11:W30"/>
    <mergeCell ref="W7:W10"/>
    <mergeCell ref="W51:W70"/>
    <mergeCell ref="S51:S70"/>
    <mergeCell ref="T51:T70"/>
    <mergeCell ref="U240:U259"/>
    <mergeCell ref="U260:U279"/>
    <mergeCell ref="R260:R279"/>
    <mergeCell ref="S260:S279"/>
    <mergeCell ref="R240:R259"/>
    <mergeCell ref="R121:R141"/>
    <mergeCell ref="R142:R160"/>
    <mergeCell ref="S221:S239"/>
    <mergeCell ref="S142:S160"/>
    <mergeCell ref="S161:S180"/>
    <mergeCell ref="U161:U180"/>
    <mergeCell ref="U121:U141"/>
    <mergeCell ref="W71:W90"/>
    <mergeCell ref="W91:W120"/>
    <mergeCell ref="W221:W239"/>
    <mergeCell ref="W260:W279"/>
    <mergeCell ref="W240:W259"/>
    <mergeCell ref="V240:V259"/>
    <mergeCell ref="W121:W141"/>
    <mergeCell ref="P462:P483"/>
    <mergeCell ref="P401:P422"/>
    <mergeCell ref="P388:P400"/>
    <mergeCell ref="P423:P461"/>
    <mergeCell ref="P360:P387"/>
    <mergeCell ref="T423:T461"/>
    <mergeCell ref="W142:W160"/>
    <mergeCell ref="W161:W180"/>
    <mergeCell ref="V161:V180"/>
    <mergeCell ref="V142:V160"/>
    <mergeCell ref="W401:W422"/>
    <mergeCell ref="W423:W461"/>
    <mergeCell ref="R181:R200"/>
    <mergeCell ref="T280:T299"/>
    <mergeCell ref="T340:T359"/>
    <mergeCell ref="W280:W299"/>
    <mergeCell ref="W388:W400"/>
    <mergeCell ref="T388:T400"/>
    <mergeCell ref="S181:S200"/>
    <mergeCell ref="T181:T200"/>
    <mergeCell ref="U181:U200"/>
    <mergeCell ref="V181:V200"/>
    <mergeCell ref="W181:W200"/>
    <mergeCell ref="P340:P359"/>
    <mergeCell ref="Y624:Y633"/>
    <mergeCell ref="AB624:AB633"/>
    <mergeCell ref="Y564:Y584"/>
    <mergeCell ref="Z564:Z584"/>
    <mergeCell ref="AA564:AA584"/>
    <mergeCell ref="AB564:AB584"/>
    <mergeCell ref="AA624:AA633"/>
    <mergeCell ref="AA585:AA593"/>
    <mergeCell ref="AB585:AB593"/>
    <mergeCell ref="AB614:AB623"/>
    <mergeCell ref="AA594:AA603"/>
    <mergeCell ref="Z585:Z593"/>
    <mergeCell ref="Y594:Y603"/>
    <mergeCell ref="Z594:Z603"/>
    <mergeCell ref="AA614:AA623"/>
    <mergeCell ref="Y604:Y613"/>
    <mergeCell ref="X684:X693"/>
    <mergeCell ref="AA634:AA643"/>
    <mergeCell ref="AB654:AB663"/>
    <mergeCell ref="AB684:AB693"/>
    <mergeCell ref="AA684:AA693"/>
    <mergeCell ref="AA654:AA663"/>
    <mergeCell ref="AB634:AB643"/>
    <mergeCell ref="X674:X683"/>
    <mergeCell ref="Y674:Y683"/>
    <mergeCell ref="Z674:Z683"/>
    <mergeCell ref="AA674:AA683"/>
    <mergeCell ref="AB674:AB683"/>
    <mergeCell ref="X664:X673"/>
    <mergeCell ref="Y664:Y673"/>
    <mergeCell ref="Z664:Z673"/>
    <mergeCell ref="AA664:AA673"/>
    <mergeCell ref="AB664:AB673"/>
    <mergeCell ref="X634:X643"/>
    <mergeCell ref="Z634:Z643"/>
    <mergeCell ref="Z684:Z693"/>
    <mergeCell ref="Z654:Z663"/>
    <mergeCell ref="AA644:AA653"/>
    <mergeCell ref="Z644:Z653"/>
    <mergeCell ref="Y634:Y643"/>
    <mergeCell ref="V624:V633"/>
    <mergeCell ref="V520:V543"/>
    <mergeCell ref="V462:V483"/>
    <mergeCell ref="V401:V422"/>
    <mergeCell ref="V423:V461"/>
    <mergeCell ref="X401:X422"/>
    <mergeCell ref="V360:V387"/>
    <mergeCell ref="W462:W483"/>
    <mergeCell ref="X506:X519"/>
    <mergeCell ref="W624:W633"/>
    <mergeCell ref="X360:X387"/>
    <mergeCell ref="X624:X633"/>
    <mergeCell ref="V484:V505"/>
    <mergeCell ref="W520:W543"/>
    <mergeCell ref="V604:V613"/>
    <mergeCell ref="W604:W613"/>
    <mergeCell ref="X604:X613"/>
    <mergeCell ref="Z388:Z400"/>
    <mergeCell ref="AA340:AA359"/>
    <mergeCell ref="Z360:Z387"/>
    <mergeCell ref="Z340:Z359"/>
    <mergeCell ref="Z320:Z339"/>
    <mergeCell ref="AA320:AA339"/>
    <mergeCell ref="AA388:AA400"/>
    <mergeCell ref="X564:X584"/>
    <mergeCell ref="V260:V279"/>
    <mergeCell ref="X280:X299"/>
    <mergeCell ref="X260:X279"/>
    <mergeCell ref="X300:X319"/>
    <mergeCell ref="X320:X339"/>
    <mergeCell ref="X340:X359"/>
    <mergeCell ref="AA520:AA543"/>
    <mergeCell ref="AA544:AA563"/>
    <mergeCell ref="AB280:AB299"/>
    <mergeCell ref="AC280:AC299"/>
    <mergeCell ref="AB388:AB400"/>
    <mergeCell ref="AC340:AC359"/>
    <mergeCell ref="AB520:AB543"/>
    <mergeCell ref="AB644:AB653"/>
    <mergeCell ref="AC604:AC613"/>
    <mergeCell ref="AD340:AD359"/>
    <mergeCell ref="AB340:AB359"/>
    <mergeCell ref="AC360:AC387"/>
    <mergeCell ref="AC388:AC400"/>
    <mergeCell ref="AB544:AB563"/>
    <mergeCell ref="AC300:AC319"/>
    <mergeCell ref="AC462:AC483"/>
    <mergeCell ref="AC401:AC422"/>
    <mergeCell ref="AC423:AC461"/>
    <mergeCell ref="AB423:AB461"/>
    <mergeCell ref="AB462:AB483"/>
    <mergeCell ref="AB604:AB613"/>
    <mergeCell ref="AB300:AB319"/>
    <mergeCell ref="AC320:AC339"/>
    <mergeCell ref="AC31:AC50"/>
    <mergeCell ref="AC121:AC141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21:Z141"/>
    <mergeCell ref="Z71:Z90"/>
    <mergeCell ref="Y71:Y90"/>
    <mergeCell ref="Z11:Z30"/>
    <mergeCell ref="AA51:AA70"/>
    <mergeCell ref="AA11:AA30"/>
    <mergeCell ref="Y91:Y120"/>
    <mergeCell ref="AB31:AB50"/>
    <mergeCell ref="AA181:AA200"/>
    <mergeCell ref="AB181:AB200"/>
    <mergeCell ref="Y181:Y200"/>
    <mergeCell ref="Z181:Z200"/>
    <mergeCell ref="AA201:AA220"/>
    <mergeCell ref="AB201:AB220"/>
    <mergeCell ref="AC51:AC70"/>
    <mergeCell ref="AB51:AB70"/>
    <mergeCell ref="AB71:AB90"/>
    <mergeCell ref="Y142:Y160"/>
    <mergeCell ref="Y121:Y141"/>
    <mergeCell ref="AB161:AB180"/>
    <mergeCell ref="Z161:Z180"/>
    <mergeCell ref="AC161:AC180"/>
    <mergeCell ref="AC142:AC160"/>
    <mergeCell ref="Z91:Z120"/>
    <mergeCell ref="AA71:AA90"/>
    <mergeCell ref="AC91:AC120"/>
    <mergeCell ref="AC71:AC90"/>
    <mergeCell ref="AB91:AB120"/>
    <mergeCell ref="AA161:AA180"/>
    <mergeCell ref="Y161:Y180"/>
    <mergeCell ref="AA91:AA120"/>
    <mergeCell ref="AA121:AA141"/>
    <mergeCell ref="AB142:AB160"/>
    <mergeCell ref="AB121:AB141"/>
    <mergeCell ref="Z142:Z160"/>
    <mergeCell ref="AA142:AA160"/>
    <mergeCell ref="Y221:Y239"/>
    <mergeCell ref="AC684:AC693"/>
    <mergeCell ref="Y644:Y653"/>
    <mergeCell ref="Y654:Y663"/>
    <mergeCell ref="Y684:Y693"/>
    <mergeCell ref="Y201:Y220"/>
    <mergeCell ref="AC614:AC623"/>
    <mergeCell ref="AB594:AB603"/>
    <mergeCell ref="AC594:AC603"/>
    <mergeCell ref="AA280:AA299"/>
    <mergeCell ref="AA300:AA319"/>
    <mergeCell ref="Y401:Y422"/>
    <mergeCell ref="Z240:Z259"/>
    <mergeCell ref="AC484:AC505"/>
    <mergeCell ref="AC506:AC519"/>
    <mergeCell ref="AC520:AC543"/>
    <mergeCell ref="AA360:AA387"/>
    <mergeCell ref="AC544:AC563"/>
    <mergeCell ref="AB484:AB505"/>
    <mergeCell ref="AB506:AB519"/>
    <mergeCell ref="AC201:AC220"/>
    <mergeCell ref="AC654:AC663"/>
    <mergeCell ref="AC674:AC683"/>
    <mergeCell ref="AC664:AC673"/>
    <mergeCell ref="AC634:AC643"/>
    <mergeCell ref="V684:V693"/>
    <mergeCell ref="V654:V663"/>
    <mergeCell ref="V644:V653"/>
    <mergeCell ref="V674:V683"/>
    <mergeCell ref="V664:V673"/>
    <mergeCell ref="Z221:Z239"/>
    <mergeCell ref="AB221:AB239"/>
    <mergeCell ref="AA221:AA239"/>
    <mergeCell ref="AC624:AC633"/>
    <mergeCell ref="AC644:AC653"/>
    <mergeCell ref="AC221:AC239"/>
    <mergeCell ref="AC240:AC259"/>
    <mergeCell ref="AB240:AB259"/>
    <mergeCell ref="AB260:AB279"/>
    <mergeCell ref="AB401:AB422"/>
    <mergeCell ref="AC260:AC279"/>
    <mergeCell ref="S684:S693"/>
    <mergeCell ref="S644:S653"/>
    <mergeCell ref="T654:T663"/>
    <mergeCell ref="U654:U663"/>
    <mergeCell ref="T684:T693"/>
    <mergeCell ref="U684:U693"/>
    <mergeCell ref="T644:T653"/>
    <mergeCell ref="U644:U653"/>
    <mergeCell ref="T674:T683"/>
    <mergeCell ref="S674:S683"/>
    <mergeCell ref="U674:U683"/>
    <mergeCell ref="S654:S663"/>
    <mergeCell ref="S664:S673"/>
    <mergeCell ref="U664:U673"/>
    <mergeCell ref="T664:T673"/>
    <mergeCell ref="B238:C238"/>
    <mergeCell ref="AC564:AC584"/>
    <mergeCell ref="O564:O584"/>
    <mergeCell ref="Q564:Q584"/>
    <mergeCell ref="R564:R584"/>
    <mergeCell ref="S564:S584"/>
    <mergeCell ref="T564:T584"/>
    <mergeCell ref="U564:U584"/>
    <mergeCell ref="V564:V584"/>
    <mergeCell ref="W564:W584"/>
    <mergeCell ref="Y240:Y259"/>
    <mergeCell ref="Y260:Y279"/>
    <mergeCell ref="AB320:AB339"/>
    <mergeCell ref="AB360:AB387"/>
    <mergeCell ref="Z484:Z505"/>
    <mergeCell ref="Y484:Y505"/>
    <mergeCell ref="Z401:Z422"/>
    <mergeCell ref="Z423:Z461"/>
    <mergeCell ref="Z462:Z483"/>
    <mergeCell ref="AA401:AA422"/>
    <mergeCell ref="AA462:AA483"/>
    <mergeCell ref="AA423:AA461"/>
    <mergeCell ref="Y423:Y461"/>
    <mergeCell ref="Z260:Z279"/>
    <mergeCell ref="N614:N623"/>
    <mergeCell ref="O614:O623"/>
    <mergeCell ref="P614:P623"/>
    <mergeCell ref="Q614:Q623"/>
    <mergeCell ref="R614:R623"/>
    <mergeCell ref="S614:S623"/>
    <mergeCell ref="T614:T623"/>
    <mergeCell ref="U614:U623"/>
    <mergeCell ref="V614:V623"/>
    <mergeCell ref="O201:O220"/>
    <mergeCell ref="P201:P220"/>
    <mergeCell ref="Q201:Q220"/>
    <mergeCell ref="R201:R220"/>
    <mergeCell ref="S201:S220"/>
    <mergeCell ref="T201:T220"/>
    <mergeCell ref="U201:U220"/>
    <mergeCell ref="V201:V220"/>
    <mergeCell ref="AA604:AA613"/>
    <mergeCell ref="V585:V593"/>
    <mergeCell ref="W585:W593"/>
    <mergeCell ref="Z201:Z220"/>
    <mergeCell ref="X585:X593"/>
    <mergeCell ref="Y585:Y593"/>
    <mergeCell ref="V506:V519"/>
    <mergeCell ref="V544:V563"/>
    <mergeCell ref="X462:X483"/>
    <mergeCell ref="W484:W505"/>
    <mergeCell ref="W506:W519"/>
    <mergeCell ref="W544:W563"/>
    <mergeCell ref="AA506:AA519"/>
    <mergeCell ref="Z506:Z519"/>
    <mergeCell ref="W201:W220"/>
    <mergeCell ref="X201:X220"/>
    <mergeCell ref="X181:X200"/>
    <mergeCell ref="AC585:AC593"/>
    <mergeCell ref="AA260:AA279"/>
    <mergeCell ref="AA240:AA259"/>
    <mergeCell ref="Y462:Y483"/>
    <mergeCell ref="Y388:Y400"/>
    <mergeCell ref="Y320:Y339"/>
    <mergeCell ref="Y360:Y387"/>
    <mergeCell ref="Y340:Y359"/>
    <mergeCell ref="Y300:Y319"/>
    <mergeCell ref="AC181:AC200"/>
    <mergeCell ref="Z280:Z299"/>
    <mergeCell ref="Z300:Z319"/>
    <mergeCell ref="Y506:Y519"/>
    <mergeCell ref="Y544:Y563"/>
    <mergeCell ref="Z544:Z563"/>
    <mergeCell ref="Y520:Y543"/>
    <mergeCell ref="Z520:Z543"/>
    <mergeCell ref="X484:X505"/>
    <mergeCell ref="X544:X563"/>
    <mergeCell ref="Y280:Y299"/>
    <mergeCell ref="AA484:AA505"/>
    <mergeCell ref="X423:X461"/>
    <mergeCell ref="X520:X543"/>
    <mergeCell ref="R654:R663"/>
    <mergeCell ref="P634:P643"/>
    <mergeCell ref="V594:V603"/>
    <mergeCell ref="W594:W603"/>
    <mergeCell ref="X594:X603"/>
    <mergeCell ref="Z604:Z613"/>
    <mergeCell ref="W644:W653"/>
    <mergeCell ref="W654:W663"/>
    <mergeCell ref="X644:X653"/>
    <mergeCell ref="Z624:Z633"/>
    <mergeCell ref="X654:X663"/>
    <mergeCell ref="W634:W643"/>
    <mergeCell ref="W614:W623"/>
    <mergeCell ref="X614:X623"/>
    <mergeCell ref="Y614:Y623"/>
    <mergeCell ref="Z614:Z623"/>
    <mergeCell ref="V634:V643"/>
    <mergeCell ref="R624:R633"/>
    <mergeCell ref="U634:U643"/>
    <mergeCell ref="S634:S643"/>
    <mergeCell ref="S624:S633"/>
    <mergeCell ref="U624:U633"/>
    <mergeCell ref="R634:R643"/>
    <mergeCell ref="T624:T633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>
      <selection activeCell="A12" sqref="A12:A24"/>
    </sheetView>
  </sheetViews>
  <sheetFormatPr defaultRowHeight="15.75"/>
  <sheetData>
    <row r="1" spans="1:2">
      <c r="A1" s="195" t="s">
        <v>449</v>
      </c>
      <c r="B1">
        <v>60</v>
      </c>
    </row>
    <row r="2" spans="1:2">
      <c r="A2" s="195" t="s">
        <v>170</v>
      </c>
      <c r="B2">
        <v>70</v>
      </c>
    </row>
    <row r="3" spans="1:2">
      <c r="A3" s="195" t="s">
        <v>421</v>
      </c>
      <c r="B3">
        <v>62</v>
      </c>
    </row>
    <row r="4" spans="1:2">
      <c r="A4" s="195" t="s">
        <v>447</v>
      </c>
      <c r="B4">
        <v>65</v>
      </c>
    </row>
    <row r="5" spans="1:2">
      <c r="A5" s="195" t="s">
        <v>386</v>
      </c>
      <c r="B5">
        <v>54</v>
      </c>
    </row>
    <row r="6" spans="1:2">
      <c r="A6" s="195" t="s">
        <v>448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Admin</cp:lastModifiedBy>
  <cp:lastPrinted>2018-10-29T04:22:39Z</cp:lastPrinted>
  <dcterms:created xsi:type="dcterms:W3CDTF">2018-07-19T01:22:54Z</dcterms:created>
  <dcterms:modified xsi:type="dcterms:W3CDTF">2019-04-06T00:59:04Z</dcterms:modified>
</cp:coreProperties>
</file>